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jpeg" ContentType="image/jpeg"/>
  <Override PartName="/xl/media/image3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charts/chart1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URVA ABC" sheetId="2" state="visible" r:id="rId3"/>
    <sheet name="CRONOGRAMA" sheetId="3" state="visible" r:id="rId4"/>
  </sheets>
  <definedNames>
    <definedName function="false" hidden="true" localSheetId="1" name="_xlnm._FilterDatabase" vbProcedure="false">'CURVA ABC'!$A$7:$G$180</definedName>
    <definedName function="false" hidden="false" name="aaa" vbProcedure="false">#REF!</definedName>
    <definedName function="false" hidden="false" name="ABA" vbProcedure="false">#REF!</definedName>
    <definedName function="false" hidden="false" name="AEletricista" vbProcedure="false">#REF!</definedName>
    <definedName function="false" hidden="false" name="Apedreiro" vbProcedure="false">#REF!</definedName>
    <definedName function="false" hidden="false" name="ASD" vbProcedure="false">#REF!</definedName>
    <definedName function="false" hidden="false" name="ATR" vbProcedure="false">#REF!</definedName>
    <definedName function="false" hidden="false" name="AWQ" vbProcedure="false">#REF!</definedName>
    <definedName function="false" hidden="false" name="B" vbProcedure="false">#REF!</definedName>
    <definedName function="false" hidden="false" name="BGR" vbProcedure="false">#REF!</definedName>
    <definedName function="false" hidden="false" name="BNM" vbProcedure="false">#REF!</definedName>
    <definedName function="false" hidden="false" name="BVC" vbProcedure="false">#REF!</definedName>
    <definedName function="false" hidden="false" name="carpinteiro" vbProcedure="false">#REF!</definedName>
    <definedName function="false" hidden="false" name="CMM" vbProcedure="false">#REF!</definedName>
    <definedName function="false" hidden="false" name="CRI" vbProcedure="false">#REF!</definedName>
    <definedName function="false" hidden="false" name="CXVB" vbProcedure="false">#REF!</definedName>
    <definedName function="false" hidden="false" name="DAS" vbProcedure="false">#REF!</definedName>
    <definedName function="false" hidden="false" name="DBL" vbProcedure="false">#REF!</definedName>
    <definedName function="false" hidden="false" name="DE" vbProcedure="false">#REF!</definedName>
    <definedName function="false" hidden="false" name="DER" vbProcedure="false">#REF!</definedName>
    <definedName function="false" hidden="false" name="DF" vbProcedure="false">#REF!</definedName>
    <definedName function="false" hidden="false" name="DFG" vbProcedure="false">#REF!</definedName>
    <definedName function="false" hidden="false" name="dfgg" vbProcedure="false">#REF!</definedName>
    <definedName function="false" hidden="false" name="DFSGS" vbProcedure="false">#REF!</definedName>
    <definedName function="false" hidden="false" name="DSF" vbProcedure="false">#REF!</definedName>
    <definedName function="false" hidden="false" name="ELE" vbProcedure="false">#REF!</definedName>
    <definedName function="false" hidden="false" name="Eletricista" vbProcedure="false">#REF!</definedName>
    <definedName function="false" hidden="false" name="ERER" vbProcedure="false">#REF!</definedName>
    <definedName function="false" hidden="false" name="ES" vbProcedure="false">#REF!</definedName>
    <definedName function="false" hidden="false" name="FDS" vbProcedure="false">#REF!</definedName>
    <definedName function="false" hidden="false" name="FGFG" vbProcedure="false">#REF!</definedName>
    <definedName function="false" hidden="false" name="FGJ" vbProcedure="false">#REF!</definedName>
    <definedName function="false" hidden="false" name="FGJH" vbProcedure="false">#REF!</definedName>
    <definedName function="false" hidden="false" name="FILHO" vbProcedure="false">#REF!</definedName>
    <definedName function="false" hidden="false" name="GDD" vbProcedure="false">#REF!</definedName>
    <definedName function="false" hidden="false" name="GDDF" vbProcedure="false">#REF!</definedName>
    <definedName function="false" hidden="false" name="GDG" vbProcedure="false">#REF!</definedName>
    <definedName function="false" hidden="false" name="ge" vbProcedure="false">#REF!</definedName>
    <definedName function="false" hidden="false" name="gfsd" vbProcedure="false">#REF!</definedName>
    <definedName function="false" hidden="false" name="GHJ" vbProcedure="false">#REF!</definedName>
    <definedName function="false" hidden="false" name="GJKG" vbProcedure="false">#REF!</definedName>
    <definedName function="false" hidden="false" name="GSDD" vbProcedure="false">#REF!</definedName>
    <definedName function="false" hidden="false" name="HBCZ" vbProcedure="false">#REF!</definedName>
    <definedName function="false" hidden="false" name="HGF" vbProcedure="false">#REF!</definedName>
    <definedName function="false" hidden="false" name="HGJ" vbProcedure="false">#REF!</definedName>
    <definedName function="false" hidden="false" name="HH" vbProcedure="false">#REF!</definedName>
    <definedName function="false" hidden="false" name="HHH" vbProcedure="false">#REF!</definedName>
    <definedName function="false" hidden="false" name="HJG" vbProcedure="false">#REF!</definedName>
    <definedName function="false" hidden="false" name="HKK" vbProcedure="false">#REF!</definedName>
    <definedName function="false" hidden="false" name="iu" vbProcedure="false">#REF!</definedName>
    <definedName function="false" hidden="false" name="JGGJ" vbProcedure="false">#REF!</definedName>
    <definedName function="false" hidden="false" name="JHC" vbProcedure="false">#REF!</definedName>
    <definedName function="false" hidden="false" name="JHJ" vbProcedure="false">#REF!</definedName>
    <definedName function="false" hidden="false" name="JHK" vbProcedure="false">#REF!</definedName>
    <definedName function="false" hidden="false" name="JK" vbProcedure="false">#REF!</definedName>
    <definedName function="false" hidden="false" name="KJH" vbProcedure="false">#REF!</definedName>
    <definedName function="false" hidden="false" name="KJKJK" vbProcedure="false">#REF!</definedName>
    <definedName function="false" hidden="false" name="LDI" vbProcedure="false">#REF!</definedName>
    <definedName function="false" hidden="false" name="LJK" vbProcedure="false">#REF!</definedName>
    <definedName function="false" hidden="false" name="MARCUS" vbProcedure="false">#REF!</definedName>
    <definedName function="false" hidden="false" name="MBNM" vbProcedure="false">#REF!</definedName>
    <definedName function="false" hidden="false" name="MED" vbProcedure="false">#REF!</definedName>
    <definedName function="false" hidden="false" name="MJU" vbProcedure="false">#REF!</definedName>
    <definedName function="false" hidden="false" name="MJY" vbProcedure="false">#REF!</definedName>
    <definedName function="false" hidden="false" name="OLI" vbProcedure="false">#REF!</definedName>
    <definedName function="false" hidden="false" name="opa" vbProcedure="false">#REF!</definedName>
    <definedName function="false" hidden="false" name="PAI" vbProcedure="false">#REF!</definedName>
    <definedName function="false" hidden="false" name="PED" vbProcedure="false">#REF!</definedName>
    <definedName function="false" hidden="false" name="Pedreiro" vbProcedure="false">#REF!</definedName>
    <definedName function="false" hidden="false" name="POI" vbProcedure="false">#REF!</definedName>
    <definedName function="false" hidden="false" name="QAS" vbProcedure="false">#REF!</definedName>
    <definedName function="false" hidden="false" name="QWE" vbProcedure="false">#REF!</definedName>
    <definedName function="false" hidden="false" name="QWREWQ" vbProcedure="false">#REF!</definedName>
    <definedName function="false" hidden="false" name="REW" vbProcedure="false">#REF!</definedName>
    <definedName function="false" hidden="false" name="RYY" vbProcedure="false">#REF!</definedName>
    <definedName function="false" hidden="false" name="SA" vbProcedure="false">#REF!</definedName>
    <definedName function="false" hidden="false" name="SADF" vbProcedure="false">#REF!</definedName>
    <definedName function="false" hidden="false" name="SD" vbProcedure="false">#REF!</definedName>
    <definedName function="false" hidden="false" name="SDFGG" vbProcedure="false">#REF!</definedName>
    <definedName function="false" hidden="false" name="servente" vbProcedure="false">#REF!</definedName>
    <definedName function="false" hidden="false" name="SET" vbProcedure="false">#REF!</definedName>
    <definedName function="false" hidden="false" name="SFH" vbProcedure="false">#REF!</definedName>
    <definedName function="false" hidden="false" name="SOLO" vbProcedure="false">#REF!</definedName>
    <definedName function="false" hidden="false" name="ui" vbProcedure="false">#REF!</definedName>
    <definedName function="false" hidden="false" name="UYTY" vbProcedure="false">#REF!</definedName>
    <definedName function="false" hidden="false" name="VB" vbProcedure="false">#REF!</definedName>
    <definedName function="false" hidden="false" name="VCB" vbProcedure="false">#REF!</definedName>
    <definedName function="false" hidden="false" name="VCX" vbProcedure="false">#REF!</definedName>
    <definedName function="false" hidden="false" name="WSD" vbProcedure="false">#REF!</definedName>
    <definedName function="false" hidden="false" name="XFG" vbProcedure="false">#REF!</definedName>
    <definedName function="false" hidden="false" name="XSW" vbProcedure="false">#REF!</definedName>
    <definedName function="false" hidden="false" name="YTU" vbProcedure="false">#REF!</definedName>
    <definedName function="false" hidden="false" name="_med01" vbProcedure="false">#REF!</definedName>
    <definedName function="false" hidden="false" name="__med01" vbProcedure="false">#REF!</definedName>
    <definedName function="false" hidden="false" name="___med01" vbProcedure="false">#REF!</definedName>
    <definedName function="false" hidden="false" name="____med01" vbProcedure="false">#REF!</definedName>
    <definedName function="false" hidden="false" name="_____med01" vbProcedure="false">#REF!</definedName>
    <definedName function="false" hidden="false" name="ÇLJ" vbProcedure="false">#REF!</definedName>
    <definedName function="false" hidden="false" name="ÇLK" vbProcedure="false">#REF!</definedName>
    <definedName function="false" hidden="false" localSheetId="0" name="Z_0E10CFA3_CF93_4FEE_B2A3_2CF04BE08244_.wvu.PrintTitles" vbProcedure="false">Orçamento!$A$7:$IG$7</definedName>
    <definedName function="false" hidden="false" localSheetId="0" name="Z_186B0EE8_A905_4634_A6F1_3FAE034D0304_.wvu.PrintArea" vbProcedure="false">Orçamento!$A$1:$J$225</definedName>
    <definedName function="false" hidden="false" localSheetId="0" name="Z_186B0EE8_A905_4634_A6F1_3FAE034D0304_.wvu.PrintTitles" vbProcedure="false">Orçamento!$A$7:$IG$7</definedName>
    <definedName function="false" hidden="false" localSheetId="0" name="Z_60498BA0_B871_4F52_9BED_653801CB13CE_.wvu.PrintTitles" vbProcedure="false">Orçamento!$A$7:$IG$7</definedName>
    <definedName function="false" hidden="false" localSheetId="0" name="Z_7F5273E2_16C1_4468_9CF2_ABB974D13DD2_.wvu.PrintTitles" vbProcedure="false">Orçamento!$A$7:$IG$7</definedName>
    <definedName function="false" hidden="false" localSheetId="0" name="Z_84543417_5144_4678_990C_5FAE55AD29AE_.wvu.PrintArea" vbProcedure="false">Orçamento!$A$1:$J$223</definedName>
    <definedName function="false" hidden="false" localSheetId="0" name="Z_84543417_5144_4678_990C_5FAE55AD29AE_.wvu.PrintTitles" vbProcedure="false">Orçamento!$A$7:$IG$7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<sst xmlns="http://schemas.openxmlformats.org/spreadsheetml/2006/main" count="659" uniqueCount="475">
  <si>
    <t xml:space="preserve">TRIBUNAL REGIONAL ELEITORAL DO RIO GRANDE DO NORTE</t>
  </si>
  <si>
    <t xml:space="preserve">SEÇÃO DE ENGENHARIA</t>
  </si>
  <si>
    <t xml:space="preserve">PLANILHA ORÇAMENTÁRIA</t>
  </si>
  <si>
    <t xml:space="preserve">OBRA: AMPLIAÇÃO DO FÓRUM ELEITORAL DE CAICÓ</t>
  </si>
  <si>
    <t xml:space="preserve">DATA REFERÊNCIA TÉCNICA SINAPI: ABRIL/2024</t>
  </si>
  <si>
    <t xml:space="preserve">ITEM</t>
  </si>
  <si>
    <t xml:space="preserve">DISCRIMINAÇÃO</t>
  </si>
  <si>
    <t xml:space="preserve">QTDE.</t>
  </si>
  <si>
    <t xml:space="preserve">UNID.</t>
  </si>
  <si>
    <t xml:space="preserve">CÓD 
SINAPI/ORSE</t>
  </si>
  <si>
    <t xml:space="preserve">CUSTO UNITÁRIO</t>
  </si>
  <si>
    <t xml:space="preserve">BDI
27,102%</t>
  </si>
  <si>
    <t xml:space="preserve">PREÇO UNITÁRIO</t>
  </si>
  <si>
    <t xml:space="preserve">PREÇO SERVIÇO</t>
  </si>
  <si>
    <t xml:space="preserve">%</t>
  </si>
  <si>
    <t xml:space="preserve">1</t>
  </si>
  <si>
    <t xml:space="preserve">ITENS PRELIMINARES</t>
  </si>
  <si>
    <t xml:space="preserve">1.1</t>
  </si>
  <si>
    <t xml:space="preserve">ANOTAÇÃO DE RESPONSABILIDADE TÉCNICA - ART/CREA-RN.</t>
  </si>
  <si>
    <t xml:space="preserve">unid</t>
  </si>
  <si>
    <t xml:space="preserve">ND</t>
  </si>
  <si>
    <t xml:space="preserve">1.2</t>
  </si>
  <si>
    <t xml:space="preserve">FORNECIMENTO E INSTALAÇÃO DE PLACA DE OBRA COM CHAPA GALVANIZADA E ESTRUTURA DE MADEIRA. AF_03/2022_PS</t>
  </si>
  <si>
    <t xml:space="preserve">m²</t>
  </si>
  <si>
    <t xml:space="preserve">103689</t>
  </si>
  <si>
    <t xml:space="preserve">1.3</t>
  </si>
  <si>
    <t xml:space="preserve">LIMPEZA MANUAL DE VEGETAÇÃO EM TERRENO COM ENXADA. AF_03/2024</t>
  </si>
  <si>
    <t xml:space="preserve">1.4</t>
  </si>
  <si>
    <t xml:space="preserve">CORTE RASO E RECORTE DE ÁRVORE COM DIÂMETRO DE TRONCO MAIOR OU IGUAL A 0,20 M E MENOR QUE 0,40 M. AF_03/2024</t>
  </si>
  <si>
    <t xml:space="preserve">1.5</t>
  </si>
  <si>
    <t xml:space="preserve">REMOÇÃO DE RAÍZES REMANESCENTES DE TRONCO DE ÁRVORE COM DIÂMETRO MAIOR OU IGUAL A 0,20 M E MENOR QUE 0,40 M. AF_03/2024</t>
  </si>
  <si>
    <t xml:space="preserve">1.6</t>
  </si>
  <si>
    <t xml:space="preserve">LOCAÇÃO CONVENCIONAL DE OBRA, UTILIZANDO GABARITO DE TÁBUAS CORRIDAS PONTALETADAS A CADA 2,00M -  2 UTILIZAÇÕES. AF_03/2024</t>
  </si>
  <si>
    <t xml:space="preserve">m</t>
  </si>
  <si>
    <t xml:space="preserve">1.7</t>
  </si>
  <si>
    <r>
      <rPr>
        <sz val="9"/>
        <color rgb="FF000000"/>
        <rFont val="Verdana"/>
        <family val="0"/>
        <charset val="1"/>
      </rPr>
      <t xml:space="preserve">DEMOLIÇÃO DE ALVENARIA DE BLOCO FURADO, DE FORMA MANUAL, SEM REAPROVEITAMENTO. AF_09/2023
</t>
    </r>
    <r>
      <rPr>
        <b val="true"/>
        <sz val="9"/>
        <color rgb="FF000000"/>
        <rFont val="Verdana"/>
        <family val="0"/>
        <charset val="1"/>
      </rPr>
      <t xml:space="preserve">DEMOLIÇÃO DE PAREDES E PERGOLADO PARA COLOCAÇÃO DE PORTAS E JANELA.</t>
    </r>
  </si>
  <si>
    <t xml:space="preserve">m³</t>
  </si>
  <si>
    <t xml:space="preserve">97622</t>
  </si>
  <si>
    <t xml:space="preserve">1.8</t>
  </si>
  <si>
    <r>
      <rPr>
        <sz val="9"/>
        <color rgb="FF000000"/>
        <rFont val="Verdana"/>
        <family val="0"/>
        <charset val="1"/>
      </rPr>
      <t xml:space="preserve">REMOÇÃO DE CHAPAS E PERFIS DE DRYWALL, DE FORMA MANUAL, SEM REAPROVEITAMENTO. AF_09/2023.
</t>
    </r>
    <r>
      <rPr>
        <b val="true"/>
        <sz val="9"/>
        <color rgb="FF000000"/>
        <rFont val="Verdana"/>
        <family val="0"/>
        <charset val="1"/>
      </rPr>
      <t xml:space="preserve">REMOÇÃO DE PAREDE DE DRYWALL, SALA DA PROMOTORIA.</t>
    </r>
  </si>
  <si>
    <t xml:space="preserve">8,20</t>
  </si>
  <si>
    <t xml:space="preserve">1.9</t>
  </si>
  <si>
    <t xml:space="preserve">CARGA, MANOBRA E DESCARGA DE ENTULHO EM CAMINHÃO BASCULANTE 6 M³ - CARGA COM ESCAVADEIRA HIDRÁULICA  (CAÇAMBA DE 0,80 M³ / 111 HP) E DESCARGA LIVRE (UNIDADE: M3). AF_07/2020</t>
  </si>
  <si>
    <t xml:space="preserve">1.10</t>
  </si>
  <si>
    <t xml:space="preserve">BARRACÃO ABERTO PARA APOIO À PRODUÇÃO (CARPINTARIA, CENTRAL DE ARMAÇÃO, OFICINA, ETC.) C/ TESOURAS, TELHA 4MM, PISO EM CONCRETO DESEMPOLADO.</t>
  </si>
  <si>
    <t xml:space="preserve">11703/ORSE</t>
  </si>
  <si>
    <t xml:space="preserve">2</t>
  </si>
  <si>
    <t xml:space="preserve">MOVIMENTOS DE TERRA</t>
  </si>
  <si>
    <t xml:space="preserve">2.1</t>
  </si>
  <si>
    <r>
      <rPr>
        <sz val="9"/>
        <color rgb="FF000000"/>
        <rFont val="Verdana"/>
        <family val="0"/>
        <charset val="1"/>
      </rPr>
      <t xml:space="preserve">ESCAVAÇÃO MANUAL PARA BLOCO DE COROAMENTO OU SAPATA (INCLUINDO ESCAVAÇÃO PARA COLOCAÇÃO DE FÔRMAS). AF_01/2024.
</t>
    </r>
    <r>
      <rPr>
        <b val="true"/>
        <sz val="9"/>
        <color rgb="FF000000"/>
        <rFont val="Verdana"/>
        <family val="0"/>
        <charset val="1"/>
      </rPr>
      <t xml:space="preserve">ESCAVAÇÃO PARA AS SAPATAS.</t>
    </r>
  </si>
  <si>
    <t xml:space="preserve">2.2</t>
  </si>
  <si>
    <r>
      <rPr>
        <sz val="9"/>
        <color rgb="FF000000"/>
        <rFont val="Verdana"/>
        <family val="0"/>
        <charset val="1"/>
      </rPr>
      <t xml:space="preserve">ESCAVAÇÃO MANUAL PARA VIGA BALDRAME OU SAPATA CORRIDA (INCLUINDO ESCAVAÇÃO PARA COLOCAÇÃO DE FÔRMAS). AF_01/2024.
</t>
    </r>
    <r>
      <rPr>
        <b val="true"/>
        <sz val="9"/>
        <color rgb="FF000000"/>
        <rFont val="Verdana"/>
        <family val="0"/>
        <charset val="1"/>
      </rPr>
      <t xml:space="preserve">ESCAVAÇÃO PARA AS VIGAS BALDRAMES.</t>
    </r>
  </si>
  <si>
    <t xml:space="preserve">2.3</t>
  </si>
  <si>
    <r>
      <rPr>
        <sz val="9"/>
        <color rgb="FF000000"/>
        <rFont val="Verdana"/>
        <family val="0"/>
        <charset val="1"/>
      </rPr>
      <t xml:space="preserve">ESCAVAÇÃO MANUAL DE VALA COM PROFUNDIDADE MENOR OU IGUAL A 1,30 M. AF_02/2021.
</t>
    </r>
    <r>
      <rPr>
        <b val="true"/>
        <sz val="9"/>
        <color rgb="FF000000"/>
        <rFont val="Verdana"/>
        <family val="0"/>
        <charset val="1"/>
      </rPr>
      <t xml:space="preserve">ESCAVAÇÃO NOS FUNDOS DO TERRENO.</t>
    </r>
  </si>
  <si>
    <t xml:space="preserve">2.4</t>
  </si>
  <si>
    <r>
      <rPr>
        <sz val="9"/>
        <color rgb="FF000000"/>
        <rFont val="Verdana"/>
        <family val="0"/>
        <charset val="1"/>
      </rPr>
      <t xml:space="preserve">REATERRO MANUAL DE VALAS, COM COMPACTADOR DE SOLOS DE PERCUSSÃO. AF_08/2023.
</t>
    </r>
    <r>
      <rPr>
        <b val="true"/>
        <sz val="9"/>
        <color rgb="FF000000"/>
        <rFont val="Verdana"/>
        <family val="0"/>
        <charset val="1"/>
      </rPr>
      <t xml:space="preserve">REATERRO DO PISO E AO REDOR DAS CABEÇAS DOS PILARES.</t>
    </r>
  </si>
  <si>
    <t xml:space="preserve">2.5</t>
  </si>
  <si>
    <r>
      <rPr>
        <sz val="9"/>
        <color rgb="FF000000"/>
        <rFont val="Verdana"/>
        <family val="0"/>
        <charset val="1"/>
      </rPr>
      <t xml:space="preserve">EXPURGO DE JAZIDA (CONSV).
</t>
    </r>
    <r>
      <rPr>
        <b val="true"/>
        <sz val="9"/>
        <color rgb="FF000000"/>
        <rFont val="Verdana"/>
        <family val="0"/>
        <charset val="1"/>
      </rPr>
      <t xml:space="preserve">EXPURGO DAS SOBRA DA ESCAVAÇÃO.</t>
    </r>
  </si>
  <si>
    <t xml:space="preserve">9898/ORSE</t>
  </si>
  <si>
    <t xml:space="preserve">3</t>
  </si>
  <si>
    <t xml:space="preserve">FUNDAÇÕES </t>
  </si>
  <si>
    <t xml:space="preserve">3.1</t>
  </si>
  <si>
    <t xml:space="preserve">Sapatas</t>
  </si>
  <si>
    <t xml:space="preserve">3.1.1</t>
  </si>
  <si>
    <r>
      <rPr>
        <sz val="9"/>
        <color rgb="FF000000"/>
        <rFont val="Verdana"/>
        <family val="0"/>
        <charset val="1"/>
      </rPr>
      <t xml:space="preserve">CONCRETO MAGRO PARA LASTRO, TRAÇO 1:4,5:4,5 (EM MASSA SECA DE CIMENTO/ AREIA MÉDIA/ BRITA 1) - PREPARO MECÂNICO COM BETONEIRA 400 L. AF_05/2021.
</t>
    </r>
    <r>
      <rPr>
        <b val="true"/>
        <sz val="9"/>
        <color rgb="FF000000"/>
        <rFont val="Verdana"/>
        <family val="0"/>
        <charset val="1"/>
      </rPr>
      <t xml:space="preserve">FABRICAÇÃO E LANÇAMENTO DE LASTRO DE CONCRETO PARA AS SAPATAS.</t>
    </r>
  </si>
  <si>
    <t xml:space="preserve">3.1.2</t>
  </si>
  <si>
    <r>
      <rPr>
        <sz val="9"/>
        <color rgb="FF000000"/>
        <rFont val="Verdana"/>
        <family val="0"/>
        <charset val="1"/>
      </rPr>
      <t xml:space="preserve">FABRICAÇÃO, MONTAGEM E DESMONTAGEM DE FÔRMA PARA SAPATA, EM MADEIRA SERRADA, E=25 MM, 4 UTILIZAÇÕES. AF_01/2024.
</t>
    </r>
    <r>
      <rPr>
        <b val="true"/>
        <sz val="9"/>
        <color rgb="FF000000"/>
        <rFont val="Verdana"/>
        <family val="0"/>
        <charset val="1"/>
      </rPr>
      <t xml:space="preserve">FORMAS DAS SAPATAS.</t>
    </r>
  </si>
  <si>
    <t xml:space="preserve">3.1.3</t>
  </si>
  <si>
    <r>
      <rPr>
        <sz val="9"/>
        <color rgb="FF000000"/>
        <rFont val="Verdana"/>
        <family val="0"/>
        <charset val="1"/>
      </rPr>
      <t xml:space="preserve">ARMAÇÃO DE SAPATA ISOLADA, VIGA BALDRAME E SAPATA CORRIDA UTILIZANDO AÇO CA-50 DE 10 MM - MONTAGEM. AF_01/2024
</t>
    </r>
    <r>
      <rPr>
        <b val="true"/>
        <sz val="9"/>
        <color rgb="FF000000"/>
        <rFont val="Verdana"/>
        <family val="0"/>
        <charset val="1"/>
      </rPr>
      <t xml:space="preserve">ARMADURA DAS SAPATAS.</t>
    </r>
  </si>
  <si>
    <t xml:space="preserve">kg</t>
  </si>
  <si>
    <t xml:space="preserve">3.1.4</t>
  </si>
  <si>
    <r>
      <rPr>
        <sz val="9"/>
        <color rgb="FF000000"/>
        <rFont val="Verdana"/>
        <family val="0"/>
        <charset val="1"/>
      </rPr>
      <t xml:space="preserve">ARMAÇÃO DE SAPATA ISOLADA, VIGA BALDRAME E SAPATA CORRIDA UTILIZANDO AÇO CA-60 DE 5 MM - MONTAGEM. AF_01/2024.
</t>
    </r>
    <r>
      <rPr>
        <b val="true"/>
        <sz val="9"/>
        <color rgb="FF000000"/>
        <rFont val="Verdana"/>
        <family val="0"/>
        <charset val="1"/>
      </rPr>
      <t xml:space="preserve">ARMADURA DAS SAPATAS.</t>
    </r>
  </si>
  <si>
    <t xml:space="preserve">3.1.5</t>
  </si>
  <si>
    <r>
      <rPr>
        <sz val="9"/>
        <color rgb="FF000000"/>
        <rFont val="Verdana"/>
        <family val="0"/>
        <charset val="1"/>
      </rPr>
      <t xml:space="preserve">CONCRETO FCK = 25MPA, TRAÇO 1:2,3:2,7 (EM MASSA SECA DE CIMENTO/ AREIA MÉDIA/ BRITA 1) - PREPARO MECÂNICO COM BETONEIRA 600 L. AF_05/2021.
</t>
    </r>
    <r>
      <rPr>
        <b val="true"/>
        <sz val="9"/>
        <color rgb="FF000000"/>
        <rFont val="Verdana"/>
        <family val="0"/>
        <charset val="1"/>
      </rPr>
      <t xml:space="preserve">FABRICAÇÃO E LANÇAMENTO DE CONCRETO DAS SAPATAS E DOS PESCOÇOS DOS PILARES.</t>
    </r>
  </si>
  <si>
    <t xml:space="preserve">3.2</t>
  </si>
  <si>
    <t xml:space="preserve">Cintas de amarração</t>
  </si>
  <si>
    <t xml:space="preserve">3.2.1</t>
  </si>
  <si>
    <r>
      <rPr>
        <sz val="9"/>
        <color rgb="FF000000"/>
        <rFont val="Verdana"/>
        <family val="0"/>
        <charset val="1"/>
      </rPr>
      <t xml:space="preserve">CONCRETO MAGRO PARA LASTRO, TRAÇO 1:4,5:4,5 (EM MASSA SECA DE CIMENTO/ AREIA MÉDIA/ BRITA 1) - PREPARO MECÂNICO COM BETONEIRA 400 L. AF_05/2021.
</t>
    </r>
    <r>
      <rPr>
        <b val="true"/>
        <sz val="9"/>
        <color rgb="FF000000"/>
        <rFont val="Verdana"/>
        <family val="0"/>
        <charset val="1"/>
      </rPr>
      <t xml:space="preserve">FABRICAÇÃO E LANÇAMENTO DE LASTRO DE CONCRETO PARA AS CINTAS DE AMARRAÇÃO.</t>
    </r>
  </si>
  <si>
    <t xml:space="preserve">3.2.2</t>
  </si>
  <si>
    <r>
      <rPr>
        <sz val="9"/>
        <color rgb="FF000000"/>
        <rFont val="Verdana"/>
        <family val="0"/>
        <charset val="1"/>
      </rPr>
      <t xml:space="preserve">FABRICAÇÃO, MONTAGEM E DESMONTAGEM DE FÔRMA PARA VIGA BALDRAME, EM MADEIRA SERRADA, E=25 MM, 4 UTILIZAÇÕES. AF_01/2024
</t>
    </r>
    <r>
      <rPr>
        <b val="true"/>
        <sz val="9"/>
        <color rgb="FF000000"/>
        <rFont val="Verdana"/>
        <family val="0"/>
        <charset val="1"/>
      </rPr>
      <t xml:space="preserve">FORMAS PARA AS CINTAS DE AMARRAÇÃO.</t>
    </r>
  </si>
  <si>
    <t xml:space="preserve">3.2.3</t>
  </si>
  <si>
    <r>
      <rPr>
        <sz val="9"/>
        <color rgb="FF000000"/>
        <rFont val="Verdana"/>
        <family val="0"/>
        <charset val="1"/>
      </rPr>
      <t xml:space="preserve">ARMAÇÃO DE SAPATA ISOLADA, VIGA BALDRAME E SAPATA CORRIDA UTILIZANDO AÇO CA-50 DE 6,3 MM - MONTAGEM. AF_01/2024</t>
    </r>
    <r>
      <rPr>
        <b val="true"/>
        <sz val="9"/>
        <color rgb="FF000000"/>
        <rFont val="Verdana"/>
        <family val="0"/>
        <charset val="1"/>
      </rPr>
      <t xml:space="preserve">.
ARMADURA DAS CINTAS DE AMARRAÇÃO.</t>
    </r>
  </si>
  <si>
    <t xml:space="preserve">3.2.4</t>
  </si>
  <si>
    <r>
      <rPr>
        <sz val="9"/>
        <color rgb="FF000000"/>
        <rFont val="Verdana"/>
        <family val="0"/>
        <charset val="1"/>
      </rPr>
      <t xml:space="preserve">ARMAÇÃO DE SAPATA ISOLADA, VIGA BALDRAME E SAPATA CORRIDA UTILIZANDO AÇO CA-50 DE 8 MM - MONTAGEM. AF_01/2024.
</t>
    </r>
    <r>
      <rPr>
        <b val="true"/>
        <sz val="9"/>
        <color rgb="FF000000"/>
        <rFont val="Verdana"/>
        <family val="0"/>
        <charset val="1"/>
      </rPr>
      <t xml:space="preserve">ARMADURA DAS CINTAS DE AMARRAÇÃO.</t>
    </r>
  </si>
  <si>
    <t xml:space="preserve">3.2.5</t>
  </si>
  <si>
    <r>
      <rPr>
        <sz val="9"/>
        <color rgb="FF000000"/>
        <rFont val="Verdana"/>
        <family val="0"/>
        <charset val="1"/>
      </rPr>
      <t xml:space="preserve">ARMAÇÃO DE SAPATA ISOLADA, VIGA BALDRAME E SAPATA CORRIDA UTILIZANDO AÇO CA-50 DE 10 MM - MONTAGEM. AF_01/2024</t>
    </r>
    <r>
      <rPr>
        <b val="true"/>
        <sz val="9"/>
        <color rgb="FF000000"/>
        <rFont val="Verdana"/>
        <family val="0"/>
        <charset val="1"/>
      </rPr>
      <t xml:space="preserve">.
ARMADURA DAS CINTAS DE AMARRAÇÃO.</t>
    </r>
  </si>
  <si>
    <t xml:space="preserve">3.2.6</t>
  </si>
  <si>
    <r>
      <rPr>
        <sz val="9"/>
        <color rgb="FF000000"/>
        <rFont val="Verdana"/>
        <family val="0"/>
        <charset val="1"/>
      </rPr>
      <t xml:space="preserve">ARMAÇÃO DE SAPATA ISOLADA, VIGA BALDRAME E SAPATA CORRIDA UTILIZANDO AÇO CA-60 DE 5 MM - MONTAGEM. AF_01/2024.
</t>
    </r>
    <r>
      <rPr>
        <b val="true"/>
        <sz val="9"/>
        <color rgb="FF000000"/>
        <rFont val="Verdana"/>
        <family val="0"/>
        <charset val="1"/>
      </rPr>
      <t xml:space="preserve">ARMADURA DAS CINTAS DE AMARRAÇÃO.</t>
    </r>
  </si>
  <si>
    <t xml:space="preserve">3.2.7</t>
  </si>
  <si>
    <r>
      <rPr>
        <sz val="9"/>
        <color rgb="FF000000"/>
        <rFont val="Verdana"/>
        <family val="0"/>
        <charset val="1"/>
      </rPr>
      <t xml:space="preserve">CONCRETAGEM DE VIGAS E LAJES, FCK=25 MPA, PARA QUALQUER TIPO DE LAJE COM BALDES EM EDIFICAÇÃO TÉRREA - LANÇAMENTO, ADENSAMENTO E ACABAMENTO. AF_02/2022.
</t>
    </r>
    <r>
      <rPr>
        <b val="true"/>
        <sz val="9"/>
        <color rgb="FF000000"/>
        <rFont val="Verdana"/>
        <family val="0"/>
        <charset val="1"/>
      </rPr>
      <t xml:space="preserve">FABRICAÇÃO E LANÇAMENTO DE CONCRETO DAS CINTAS DE AMARRAÇÃO.</t>
    </r>
  </si>
  <si>
    <t xml:space="preserve">3.2.8</t>
  </si>
  <si>
    <r>
      <rPr>
        <sz val="9"/>
        <color rgb="FF000000"/>
        <rFont val="Verdana"/>
        <family val="0"/>
        <charset val="1"/>
      </rPr>
      <t xml:space="preserve">IMPERMEABILIZAÇÃO DE SUPERFÍCIE COM EMULSÃO ASFÁLTICA, 2 DEMÃOS. AF_09/2023.
</t>
    </r>
    <r>
      <rPr>
        <b val="true"/>
        <sz val="9"/>
        <color rgb="FF000000"/>
        <rFont val="Verdana"/>
        <family val="0"/>
        <charset val="1"/>
      </rPr>
      <t xml:space="preserve">IMPERMEABILIZAÇÃO DAS CINTAS DE AMARRAÇÃO.</t>
    </r>
  </si>
  <si>
    <t xml:space="preserve">4</t>
  </si>
  <si>
    <t xml:space="preserve">ESTRUTURA</t>
  </si>
  <si>
    <t xml:space="preserve">4.1</t>
  </si>
  <si>
    <t xml:space="preserve">Pilares</t>
  </si>
  <si>
    <t xml:space="preserve">4.1.1</t>
  </si>
  <si>
    <r>
      <rPr>
        <sz val="9"/>
        <color rgb="FF000000"/>
        <rFont val="Verdana"/>
        <family val="0"/>
        <charset val="1"/>
      </rPr>
      <t xml:space="preserve">MONTAGEM E DESMONTAGEM DE FÔRMA DE PILARES RETANGULARES E ESTRUTURAS SIMILARES, PÉ-DIREITO SIMPLES, EM CHAPA DE MADEIRA COMPENSADA RESINADA, 4 UTILIZAÇÕES. AF_09/2020.
</t>
    </r>
    <r>
      <rPr>
        <b val="true"/>
        <sz val="9"/>
        <color rgb="FF000000"/>
        <rFont val="Verdana"/>
        <family val="0"/>
        <charset val="1"/>
      </rPr>
      <t xml:space="preserve">FORMAS PARA OS PILARES.</t>
    </r>
  </si>
  <si>
    <t xml:space="preserve">4.1.2</t>
  </si>
  <si>
    <r>
      <rPr>
        <sz val="9"/>
        <color rgb="FF000000"/>
        <rFont val="Verdana"/>
        <family val="0"/>
        <charset val="1"/>
      </rPr>
      <t xml:space="preserve">ARMAÇÃO DE PILAR OU VIGA DE ESTRUTURA CONVENCIONAL DE CONCRETO ARMADO UTILIZANDO AÇO CA-50 DE 10,0 MM - MONTAGEM. AF_06/2022.
</t>
    </r>
    <r>
      <rPr>
        <b val="true"/>
        <sz val="9"/>
        <color rgb="FF000000"/>
        <rFont val="Verdana"/>
        <family val="0"/>
        <charset val="1"/>
      </rPr>
      <t xml:space="preserve">ARMADURA DOS PILARES.</t>
    </r>
  </si>
  <si>
    <t xml:space="preserve">4.1.3</t>
  </si>
  <si>
    <r>
      <rPr>
        <sz val="9"/>
        <color rgb="FF000000"/>
        <rFont val="Verdana"/>
        <family val="0"/>
        <charset val="1"/>
      </rPr>
      <t xml:space="preserve">ARMAÇÃO DE PILAR OU VIGA DE ESTRUTURA CONVENCIONAL DE CONCRETO ARMADO UTILIZANDO AÇO CA-60 DE 5,0 MM - MONTAGEM. AF_06/2022.
</t>
    </r>
    <r>
      <rPr>
        <b val="true"/>
        <sz val="9"/>
        <color rgb="FF000000"/>
        <rFont val="Verdana"/>
        <family val="0"/>
        <charset val="1"/>
      </rPr>
      <t xml:space="preserve">ARMADURA DOS PILARES.</t>
    </r>
  </si>
  <si>
    <t xml:space="preserve">4.1.4</t>
  </si>
  <si>
    <r>
      <rPr>
        <sz val="9"/>
        <color rgb="FF000000"/>
        <rFont val="Verdana"/>
        <family val="0"/>
        <charset val="1"/>
      </rPr>
      <t xml:space="preserve">CONCRETAGEM DE PILARES, FCK = 25 MPA, COM USO DE BALDES - LANÇAMENTO, ADENSAMENTO E ACABAMENTO. AF_02/2022.
</t>
    </r>
    <r>
      <rPr>
        <b val="true"/>
        <sz val="9"/>
        <color rgb="FF000000"/>
        <rFont val="Verdana"/>
        <family val="0"/>
        <charset val="1"/>
      </rPr>
      <t xml:space="preserve">FABRICAÇÃO E LANÇAMENTO DE CONCRETO DOS PILARES.</t>
    </r>
  </si>
  <si>
    <t xml:space="preserve">4.2</t>
  </si>
  <si>
    <t xml:space="preserve">Vigas</t>
  </si>
  <si>
    <t xml:space="preserve">4.2.1</t>
  </si>
  <si>
    <r>
      <rPr>
        <sz val="9"/>
        <color rgb="FF000000"/>
        <rFont val="Verdana"/>
        <family val="0"/>
        <charset val="1"/>
      </rPr>
      <t xml:space="preserve">MONTAGEM E DESMONTAGEM DE FÔRMA DE VIGA, ESCORAMENTO COM GARFO DE MADEIRA, PÉ-DIREITO SIMPLES, EM CHAPA DE MADEIRA RESINADA, 4 UTILIZAÇÕES. AF_09/2020.
</t>
    </r>
    <r>
      <rPr>
        <b val="true"/>
        <sz val="9"/>
        <color rgb="FF000000"/>
        <rFont val="Verdana"/>
        <family val="0"/>
        <charset val="1"/>
      </rPr>
      <t xml:space="preserve">FORMAS PARA AS VIGAS.</t>
    </r>
  </si>
  <si>
    <t xml:space="preserve">4.2.2</t>
  </si>
  <si>
    <r>
      <rPr>
        <sz val="9"/>
        <color rgb="FF000000"/>
        <rFont val="Verdana"/>
        <family val="0"/>
        <charset val="1"/>
      </rPr>
      <t xml:space="preserve">ARMAÇÃO DE PILAR OU VIGA DE ESTRUTURA CONVENCIONAL DE CONCRETO ARMADO UTILIZANDO AÇO CA-50 DE 8,0 MM - MONTAGEM. AF_06/2022.
</t>
    </r>
    <r>
      <rPr>
        <b val="true"/>
        <sz val="9"/>
        <color rgb="FF000000"/>
        <rFont val="Verdana"/>
        <family val="0"/>
        <charset val="1"/>
      </rPr>
      <t xml:space="preserve">ARMADURA DAS VIGAS.</t>
    </r>
  </si>
  <si>
    <t xml:space="preserve">4.2.3</t>
  </si>
  <si>
    <r>
      <rPr>
        <sz val="9"/>
        <color rgb="FF000000"/>
        <rFont val="Verdana"/>
        <family val="0"/>
        <charset val="1"/>
      </rPr>
      <t xml:space="preserve">ARMAÇÃO DE PILAR OU VIGA DE ESTRUTURA CONVENCIONAL DE CONCRETO ARMADO UTILIZANDO AÇO CA-50 DE 10,0 MM - MONTAGEM. AF_06/2022.
</t>
    </r>
    <r>
      <rPr>
        <b val="true"/>
        <sz val="9"/>
        <color rgb="FF000000"/>
        <rFont val="Verdana"/>
        <family val="0"/>
        <charset val="1"/>
      </rPr>
      <t xml:space="preserve">ARMADURA DAS VIGAS.</t>
    </r>
  </si>
  <si>
    <t xml:space="preserve">4.2.4</t>
  </si>
  <si>
    <r>
      <rPr>
        <sz val="9"/>
        <color rgb="FF000000"/>
        <rFont val="Verdana"/>
        <family val="0"/>
        <charset val="1"/>
      </rPr>
      <t xml:space="preserve">ARMAÇÃO DE PILAR OU VIGA DE ESTRUTURA CONVENCIONAL DE CONCRETO ARMADO UTILIZANDO AÇO CA-60 DE 5,0 MM - MONTAGEM. AF_06/2022.
</t>
    </r>
    <r>
      <rPr>
        <b val="true"/>
        <sz val="9"/>
        <color rgb="FF000000"/>
        <rFont val="Verdana"/>
        <family val="0"/>
        <charset val="1"/>
      </rPr>
      <t xml:space="preserve">ARMADURA DAS VIGAS.</t>
    </r>
  </si>
  <si>
    <t xml:space="preserve">4.2.5</t>
  </si>
  <si>
    <r>
      <rPr>
        <sz val="9"/>
        <color rgb="FF000000"/>
        <rFont val="Verdana"/>
        <family val="0"/>
        <charset val="1"/>
      </rPr>
      <t xml:space="preserve">CONCRETAGEM DE VIGAS E LAJES, FCK=25 MPA, PARA QUALQUER TIPO DE LAJE COM BALDES EM EDIFICAÇÃO TÉRREA - LANÇAMENTO, ADENSAMENTO E ACABAMENTO. AF_02/2022.
</t>
    </r>
    <r>
      <rPr>
        <b val="true"/>
        <sz val="9"/>
        <color rgb="FF000000"/>
        <rFont val="Verdana"/>
        <family val="0"/>
        <charset val="1"/>
      </rPr>
      <t xml:space="preserve">FABRICAÇÃO E LANÇAMENTO DE CONCRETO DAS VIGAS.</t>
    </r>
  </si>
  <si>
    <t xml:space="preserve">4.3</t>
  </si>
  <si>
    <t xml:space="preserve">Laje e Diversos</t>
  </si>
  <si>
    <t xml:space="preserve">4.3.1</t>
  </si>
  <si>
    <r>
      <rPr>
        <sz val="9"/>
        <color rgb="FF000000"/>
        <rFont val="Verdana"/>
        <family val="0"/>
        <charset val="1"/>
      </rPr>
      <t xml:space="preserve">LAJE PRÉ-FABRICADA TRELIÇADA PARA PISO OU COBERTURA, INTEREIXO 38CM, H=12CM, EL. ENCHIMENTO EM BLOCO CERÂMICO H=8CM, INCLUSIVE ESCORAMENTO EM MADEIRA E CAPEAMENTO 4CM.
</t>
    </r>
    <r>
      <rPr>
        <b val="true"/>
        <sz val="9"/>
        <color rgb="FF000000"/>
        <rFont val="Verdana"/>
        <family val="0"/>
        <charset val="1"/>
      </rPr>
      <t xml:space="preserve">LAJE DA COBERTURA.</t>
    </r>
  </si>
  <si>
    <t xml:space="preserve">4254/ORSE</t>
  </si>
  <si>
    <t xml:space="preserve">4.3.2</t>
  </si>
  <si>
    <r>
      <rPr>
        <sz val="9"/>
        <color rgb="FF000000"/>
        <rFont val="Verdana"/>
        <family val="0"/>
        <charset val="1"/>
      </rPr>
      <t xml:space="preserve">VERGA PRÉ-MOLDADA COM ATÉ 1,5 M DE VÃO, ESPESSURA DE *15* CM. AF_03/2024.
</t>
    </r>
    <r>
      <rPr>
        <b val="true"/>
        <sz val="9"/>
        <color rgb="FF000000"/>
        <rFont val="Verdana"/>
        <family val="0"/>
        <charset val="1"/>
      </rPr>
      <t xml:space="preserve">VERGAS DAS JANELAS E PORTAS.</t>
    </r>
  </si>
  <si>
    <t xml:space="preserve">4.3.3</t>
  </si>
  <si>
    <r>
      <rPr>
        <sz val="9"/>
        <color rgb="FF000000"/>
        <rFont val="Verdana"/>
        <family val="0"/>
        <charset val="1"/>
      </rPr>
      <t xml:space="preserve">CONTRAVERGA PRÉ-MOLDADA, ESPESSURA DE *15* CM. AF_03/2024.
</t>
    </r>
    <r>
      <rPr>
        <b val="true"/>
        <sz val="9"/>
        <color rgb="FF000000"/>
        <rFont val="Verdana"/>
        <family val="0"/>
        <charset val="1"/>
      </rPr>
      <t xml:space="preserve">CONTRAVERGAS DAS JANELAS.</t>
    </r>
  </si>
  <si>
    <t xml:space="preserve">5</t>
  </si>
  <si>
    <t xml:space="preserve">COBERTURA E IMPERMEABILIZAÇÕES</t>
  </si>
  <si>
    <t xml:space="preserve">5.1</t>
  </si>
  <si>
    <r>
      <rPr>
        <sz val="9"/>
        <color rgb="FF000000"/>
        <rFont val="Verdana"/>
        <family val="0"/>
        <charset val="1"/>
      </rPr>
      <t xml:space="preserve">ESTRUTURA TRELIÇADA DE COBERTURA, TIPO FINK, COM LIGAÇÕES PARAFUSADAS, INCLUSOS PERFIS METÁLICOS, CHAPAS METÁLICAS, MÃO DE OBRA E TRANSPORTE COM GUINDASTE - FORNECIMENTO E INSTALAÇÃO. AF_01/2020_PSA.
</t>
    </r>
    <r>
      <rPr>
        <b val="true"/>
        <sz val="9"/>
        <color rgb="FF000000"/>
        <rFont val="Verdana"/>
        <family val="0"/>
        <charset val="1"/>
      </rPr>
      <t xml:space="preserve">ESTRUTURA METÁLICA DO TELHADO.</t>
    </r>
  </si>
  <si>
    <t xml:space="preserve">5.2</t>
  </si>
  <si>
    <t xml:space="preserve">TELHAMENTO COM TELHA METÁLICA TERMOACÚSTICA E = 30 MM, COM ATÉ 2 ÁGUAS, INCLUSO IÇAMENTO. AF_07/2019</t>
  </si>
  <si>
    <t xml:space="preserve">5.3</t>
  </si>
  <si>
    <r>
      <rPr>
        <sz val="9"/>
        <color rgb="FF000000"/>
        <rFont val="Verdana"/>
        <family val="0"/>
        <charset val="1"/>
      </rPr>
      <t xml:space="preserve">RUFO EM CHAPA DE AÇO GALVANIZADO NÚMERO 24, CORTE DE 25 CM, INCLUSO TRANSPORTE VERTICAL. AF_07/2019.
</t>
    </r>
    <r>
      <rPr>
        <b val="true"/>
        <sz val="9"/>
        <color rgb="FF000000"/>
        <rFont val="Verdana"/>
        <family val="0"/>
        <charset val="1"/>
      </rPr>
      <t xml:space="preserve">RUFO PARA O PERÍMETRO DO TELHADO, COM EXCEÇÃO DA COLUNA D'ÁGUA.</t>
    </r>
  </si>
  <si>
    <t xml:space="preserve">5.4</t>
  </si>
  <si>
    <r>
      <rPr>
        <sz val="9"/>
        <color rgb="FF000000"/>
        <rFont val="Verdana"/>
        <family val="0"/>
        <charset val="1"/>
      </rPr>
      <t xml:space="preserve">RUFO EM PLACA DE CONCRETO L = 0,34 M.
</t>
    </r>
    <r>
      <rPr>
        <b val="true"/>
        <sz val="9"/>
        <color rgb="FF000000"/>
        <rFont val="Verdana"/>
        <family val="0"/>
        <charset val="1"/>
      </rPr>
      <t xml:space="preserve">RUFO PARA A ÁREA DA COLUNA D'ÁGUA.</t>
    </r>
  </si>
  <si>
    <t xml:space="preserve">291/ORSE</t>
  </si>
  <si>
    <t xml:space="preserve">5.5</t>
  </si>
  <si>
    <r>
      <rPr>
        <sz val="9"/>
        <color rgb="FF000000"/>
        <rFont val="Verdana"/>
        <family val="0"/>
        <charset val="1"/>
      </rPr>
      <t xml:space="preserve">ARMAÇÃO DE PILAR OU VIGA DE ESTRUTURA CONVENCIONAL DE CONCRETO ARMADO UTILIZANDO AÇO CA-60 DE 5,0 MM - MONTAGEM. AF_06/2022.
</t>
    </r>
    <r>
      <rPr>
        <b val="true"/>
        <sz val="9"/>
        <color rgb="FF000000"/>
        <rFont val="Verdana"/>
        <family val="0"/>
        <charset val="1"/>
      </rPr>
      <t xml:space="preserve">ARMADURA DOS PILARETES E DAS CINTAS DE AMARRAÇÃO DA PLATIBANDA.</t>
    </r>
  </si>
  <si>
    <t xml:space="preserve">5.6</t>
  </si>
  <si>
    <r>
      <rPr>
        <sz val="9"/>
        <color rgb="FF000000"/>
        <rFont val="Verdana"/>
        <family val="0"/>
        <charset val="1"/>
      </rPr>
      <t xml:space="preserve">CONCRETO FCK = 15MPA, TRAÇO 1:3,4:3,5 (EM MASSA SECA DE CIMENTO/ AREIA MÉDIA/ BRITA 1) - PREPARO MECÂNICO COM BETONEIRA 600 L. AF_05/2021.
</t>
    </r>
    <r>
      <rPr>
        <b val="true"/>
        <sz val="9"/>
        <color rgb="FF000000"/>
        <rFont val="Verdana"/>
        <family val="0"/>
        <charset val="1"/>
      </rPr>
      <t xml:space="preserve">CONCRETO DOS PILARETES E DA CINTA DE AMARRAÇÃO DA PLATIBANDA.</t>
    </r>
  </si>
  <si>
    <t xml:space="preserve">5.7</t>
  </si>
  <si>
    <r>
      <rPr>
        <sz val="9"/>
        <color rgb="FF000000"/>
        <rFont val="Verdana"/>
        <family val="0"/>
        <charset val="1"/>
      </rPr>
      <t xml:space="preserve">LANÇAMENTO COM USO DE BALDES, ADENSAMENTO E ACABAMENTO DE CONCRETO EM ESTRUTURAS. AF_02/2022.
</t>
    </r>
    <r>
      <rPr>
        <b val="true"/>
        <sz val="9"/>
        <color rgb="FF000000"/>
        <rFont val="Verdana"/>
        <family val="0"/>
        <charset val="1"/>
      </rPr>
      <t xml:space="preserve">LANÇAMENTO DO CONCRETO DOS PILARETES E DA CINTA DE AMARRAÇÃO DA PLATIBANDA.</t>
    </r>
  </si>
  <si>
    <t xml:space="preserve">5.8</t>
  </si>
  <si>
    <r>
      <rPr>
        <sz val="9"/>
        <color rgb="FF000000"/>
        <rFont val="Verdana"/>
        <family val="0"/>
        <charset val="1"/>
      </rPr>
      <t xml:space="preserve">MONTAGEM E DESMONTAGEM DE FÔRMA DE PILARES RETANGULARES E ESTRUTURAS SIMILARES, PÉ-DIREITO SIMPLES, EM CHAPA DE MADEIRA COMPENSADA PLASTIFICA, 10 UTILIZAÇÕES. AF_09/2020.
</t>
    </r>
    <r>
      <rPr>
        <b val="true"/>
        <sz val="9"/>
        <color rgb="FF000000"/>
        <rFont val="Verdana"/>
        <family val="0"/>
        <charset val="1"/>
      </rPr>
      <t xml:space="preserve">FORMAS DOS PILARETES E DA CINTA DE AMARRAÇÃO DA PLATIBANDA.</t>
    </r>
  </si>
  <si>
    <t xml:space="preserve">5.9</t>
  </si>
  <si>
    <t xml:space="preserve">CHAPIM DE CONCRETO PRÉ-MOLDADO</t>
  </si>
  <si>
    <t xml:space="preserve">8637/ORSE</t>
  </si>
  <si>
    <t xml:space="preserve">5.10</t>
  </si>
  <si>
    <t xml:space="preserve">CALHA EM CHAPA DE AÇO GALVANIZADO NÚMERO 24, DESENVOLVIMENTO DE 50 CM, INCLUSO TRANSPORTE VERTICAL. AF_07/2019</t>
  </si>
  <si>
    <t xml:space="preserve">5.11</t>
  </si>
  <si>
    <r>
      <rPr>
        <sz val="9"/>
        <color rgb="FF000000"/>
        <rFont val="Verdana"/>
        <family val="0"/>
        <charset val="1"/>
      </rPr>
      <t xml:space="preserve">IMPERMEABILIZAÇÃO DE SUPERFÍCIE COM MANTA ASFÁLTICA, UMA CAMADA, INCLUSIVE APLICAÇÃO DE PRIMER ASFÁLTICO, E=4MM. AF_09/2023.
</t>
    </r>
    <r>
      <rPr>
        <b val="true"/>
        <sz val="9"/>
        <color rgb="FF000000"/>
        <rFont val="Verdana"/>
        <family val="0"/>
        <charset val="1"/>
      </rPr>
      <t xml:space="preserve">IMPERMEABILIZAÇÃO NAS CALHAS.</t>
    </r>
  </si>
  <si>
    <t xml:space="preserve">6</t>
  </si>
  <si>
    <t xml:space="preserve">ALVENARIAS E REVESTIMENTOS</t>
  </si>
  <si>
    <t xml:space="preserve">6.1</t>
  </si>
  <si>
    <t xml:space="preserve">ALVENARIA DE VEDAÇÃO DE BLOCOS CERÂMICOS FURADOS NA HORIZONTAL DE 9X19X19 CM (ESPESSURA 9 CM) E ARGAMASSA DE ASSENTAMENTO COM PREPARO EM BETONEIRA. AF_12/2021.</t>
  </si>
  <si>
    <t xml:space="preserve">6.2</t>
  </si>
  <si>
    <r>
      <rPr>
        <sz val="9"/>
        <color rgb="FF000000"/>
        <rFont val="Verdana"/>
        <family val="0"/>
        <charset val="1"/>
      </rPr>
      <t xml:space="preserve">CHAPISCO APLICADO EM ALVENARIA (COM PRESENÇA DE VÃOS) E ESTRUTURAS DE CONCRETO DE FACHADA, COM COLHER DE PEDREIRO. ARGAMASSA TRAÇO 1:3 COM PREPARO EM BETONEIRA 400L. AF_10/2022.
</t>
    </r>
    <r>
      <rPr>
        <b val="true"/>
        <sz val="9"/>
        <color rgb="FF000000"/>
        <rFont val="Verdana"/>
        <family val="0"/>
        <charset val="1"/>
      </rPr>
      <t xml:space="preserve">CHAPISCO PARA AS PAREDES EXTERNAS.</t>
    </r>
  </si>
  <si>
    <t xml:space="preserve">6.3</t>
  </si>
  <si>
    <r>
      <rPr>
        <sz val="9"/>
        <color rgb="FF000000"/>
        <rFont val="Verdana"/>
        <family val="0"/>
        <charset val="1"/>
      </rPr>
      <t xml:space="preserve">REBOCO OU EMBOÇO EXTERNO, DE PAREDE, COM ARGAMASSA TRAÇO T5 - 1:2:8 (CIMENTO / CAL / AREIA), ESPESSURA 2,0 CM.
</t>
    </r>
    <r>
      <rPr>
        <b val="true"/>
        <sz val="9"/>
        <color rgb="FF000000"/>
        <rFont val="Verdana"/>
        <family val="0"/>
        <charset val="1"/>
      </rPr>
      <t xml:space="preserve">REBOCO DAS PAREDES EXTERNAS.</t>
    </r>
  </si>
  <si>
    <t xml:space="preserve">1908/ORSE</t>
  </si>
  <si>
    <t xml:space="preserve">6.4</t>
  </si>
  <si>
    <r>
      <rPr>
        <sz val="9"/>
        <color rgb="FF000000"/>
        <rFont val="Verdana"/>
        <family val="0"/>
        <charset val="1"/>
      </rPr>
      <t xml:space="preserve">EMBOÇO, EM ARGAMASSA TRAÇO 1:2:8, PREPARO MECÂNICO, APLICADO MANUALMENTE EM PAREDES INTERNAS DE AMBIENTES COM ÁREA MAIOR QUE 10M², E = 17,5MM, COM TALISCAS. AF_03/2024.
</t>
    </r>
    <r>
      <rPr>
        <b val="true"/>
        <sz val="9"/>
        <color rgb="FF000000"/>
        <rFont val="Verdana"/>
        <family val="0"/>
        <charset val="1"/>
      </rPr>
      <t xml:space="preserve">REBECO DAS PAREDES INTERNAS.</t>
    </r>
  </si>
  <si>
    <t xml:space="preserve">6.5</t>
  </si>
  <si>
    <r>
      <rPr>
        <sz val="9"/>
        <color rgb="FF000000"/>
        <rFont val="Verdana"/>
        <family val="0"/>
        <charset val="1"/>
      </rPr>
      <t xml:space="preserve">EMBOÇO, EM ARGAMASSA TRAÇO 1:2:8, PREPARO MECÂNICO, APLICADO MANUALMENTE EM PAREDES INTERNAS DE AMBIENTES COM ÁREA MENOR QUE 5M², E =17,5MM, COM TALISCAS. AF_03/2024.
</t>
    </r>
    <r>
      <rPr>
        <b val="true"/>
        <sz val="9"/>
        <color rgb="FF000000"/>
        <rFont val="Verdana"/>
        <family val="0"/>
        <charset val="1"/>
      </rPr>
      <t xml:space="preserve">EMBOÇO DAS PAREDES DO BANHEIRO.</t>
    </r>
  </si>
  <si>
    <t xml:space="preserve">6.6</t>
  </si>
  <si>
    <r>
      <rPr>
        <sz val="9"/>
        <color rgb="FF000000"/>
        <rFont val="Verdana"/>
        <family val="0"/>
        <charset val="1"/>
      </rPr>
      <t xml:space="preserve">REVESTIMENTO CERÂMICO PARA PISO OU PAREDE, 50 X 50 CM, ANTIDERRAPANTE (PORCELANATO), ELIZABETH OU SIMILAR, APLICADO COM ARGAMASSA INDUSTRIALIZADA AC-III, REJUNTADO, EXCLUSIVE REGULARIZAÇÃO DE BASE OU EMBOÇO.
</t>
    </r>
    <r>
      <rPr>
        <b val="true"/>
        <sz val="9"/>
        <color rgb="FF000000"/>
        <rFont val="Verdana"/>
        <family val="0"/>
        <charset val="1"/>
      </rPr>
      <t xml:space="preserve">PAREDES DO BANHEIRO.</t>
    </r>
  </si>
  <si>
    <t xml:space="preserve">8928/ORSE</t>
  </si>
  <si>
    <t xml:space="preserve">6.7</t>
  </si>
  <si>
    <r>
      <rPr>
        <sz val="9"/>
        <color rgb="FF000000"/>
        <rFont val="Verdana"/>
        <family val="0"/>
        <charset val="1"/>
      </rPr>
      <t xml:space="preserve">FORRO ACÚSTICO EM PLACAS DE FIBRA MINERAL 1250X625X15MM, ABSORÇÃO SONORA NRC = 0,55, REFLEXÃO LUZ = 0,86, MARCA ARMSTRONG, REF. GEORGIAN, OU SIMILAR, RESIST. FOGO: CLASSE A. INCLUSIVE PERFÍS METÁLICOS.
</t>
    </r>
    <r>
      <rPr>
        <b val="true"/>
        <sz val="9"/>
        <color rgb="FF000000"/>
        <rFont val="Verdana"/>
        <family val="0"/>
        <charset val="1"/>
      </rPr>
      <t xml:space="preserve">FORRO PARA OS AMBIENTES, EXCETO BANHEIRO.</t>
    </r>
  </si>
  <si>
    <t xml:space="preserve">12024/ORSE</t>
  </si>
  <si>
    <t xml:space="preserve">6.8</t>
  </si>
  <si>
    <r>
      <rPr>
        <sz val="9"/>
        <color rgb="FF000000"/>
        <rFont val="Verdana"/>
        <family val="0"/>
        <charset val="1"/>
      </rPr>
      <t xml:space="preserve">FORRO EM PLACAS DE GESSO, PARA AMBIENTES RESIDENCIAIS. AF_08/2023_PS.
</t>
    </r>
    <r>
      <rPr>
        <b val="true"/>
        <sz val="9"/>
        <color rgb="FF000000"/>
        <rFont val="Verdana"/>
        <family val="0"/>
        <charset val="1"/>
      </rPr>
      <t xml:space="preserve">FORRO PARA O BANHEIRO.</t>
    </r>
  </si>
  <si>
    <t xml:space="preserve">6.9</t>
  </si>
  <si>
    <r>
      <rPr>
        <sz val="9"/>
        <color rgb="FF000000"/>
        <rFont val="Verdana"/>
        <family val="0"/>
        <charset val="1"/>
      </rPr>
      <t xml:space="preserve">PEITORIL CIMENTO TRAÇO T1, C/ LARGURA = 22 CM, ESP = 4 CM.
</t>
    </r>
    <r>
      <rPr>
        <b val="true"/>
        <sz val="9"/>
        <color rgb="FF000000"/>
        <rFont val="Verdana"/>
        <family val="0"/>
        <charset val="1"/>
      </rPr>
      <t xml:space="preserve">PEITORIL DAS JANELAS.</t>
    </r>
  </si>
  <si>
    <t xml:space="preserve">1987/ORSE</t>
  </si>
  <si>
    <t xml:space="preserve">7</t>
  </si>
  <si>
    <t xml:space="preserve">PISOS</t>
  </si>
  <si>
    <t xml:space="preserve">7.1</t>
  </si>
  <si>
    <r>
      <rPr>
        <sz val="9"/>
        <color rgb="FF000000"/>
        <rFont val="Verdana"/>
        <family val="0"/>
        <charset val="1"/>
      </rPr>
      <t xml:space="preserve">CONCRETO MAGRO PARA LASTRO, TRAÇO 1:4,5:4,5 (EM MASSA SECA DE CIMENTO/ AREIA MÉDIA/ BRITA 1) - PREPARO MECÂNICO COM BETONEIRA 400 L. AF_05/2021.
</t>
    </r>
    <r>
      <rPr>
        <b val="true"/>
        <sz val="9"/>
        <color rgb="FF000000"/>
        <rFont val="Verdana"/>
        <family val="0"/>
        <charset val="1"/>
      </rPr>
      <t xml:space="preserve">LASTRO DE CONCRETO PARA TODO O CONTRAPISO.</t>
    </r>
  </si>
  <si>
    <t xml:space="preserve">7.2</t>
  </si>
  <si>
    <r>
      <rPr>
        <sz val="9"/>
        <color rgb="FF000000"/>
        <rFont val="Verdana"/>
        <family val="0"/>
        <charset val="1"/>
      </rPr>
      <t xml:space="preserve">CONTRAPISO EM ARGAMASSA TRAÇO 1:4 (CIMENTO E AREIA), PREPARO MECÂNICO COM BETONEIRA 400 L, APLICADO EM ÁREAS SECAS SOBRE LAJE, ADERIDO, ACABAMENTO NÃO REFORÇADO, ESPESSURA 2CM. AF_07/2021.
</t>
    </r>
    <r>
      <rPr>
        <b val="true"/>
        <sz val="9"/>
        <color rgb="FF000000"/>
        <rFont val="Verdana"/>
        <family val="0"/>
        <charset val="1"/>
      </rPr>
      <t xml:space="preserve">TODO O CONTRAPISO.</t>
    </r>
  </si>
  <si>
    <t xml:space="preserve">7.3</t>
  </si>
  <si>
    <r>
      <rPr>
        <sz val="9"/>
        <color rgb="FF000000"/>
        <rFont val="Verdana"/>
        <family val="0"/>
        <charset val="1"/>
      </rPr>
      <t xml:space="preserve">PISO CIMENTADO, TRAÇO 1:3 (CIMENTO E AREIA), ACABAMENTO LISO, ESPESSURA 4,0 CM, PREPARO MECÂNICO DA ARGAMASSA. AF_09/2020.
</t>
    </r>
    <r>
      <rPr>
        <b val="true"/>
        <sz val="9"/>
        <color rgb="FF000000"/>
        <rFont val="Verdana"/>
        <family val="0"/>
        <charset val="1"/>
      </rPr>
      <t xml:space="preserve">PISO DA ÁREA EXTERNA E DA CIRCULAÇÃO.</t>
    </r>
  </si>
  <si>
    <t xml:space="preserve">7.4</t>
  </si>
  <si>
    <r>
      <rPr>
        <sz val="9"/>
        <color rgb="FF000000"/>
        <rFont val="Verdana"/>
        <family val="0"/>
        <charset val="1"/>
      </rPr>
      <t xml:space="preserve">REVESTIMENTO CERÂMICO PARA PISO OU PAREDE, 50 X 50 CM, ANTIDERRAPANTE (PORCELANATO), ELIZABETH OU SIMILAR, APLICADO COM ARGAMASSA INDUSTRIALIZADA AC-III, REJUNTADO, EXCLUSIVE REGULARIZAÇÃO DE BASE OU EMBOÇO.
</t>
    </r>
    <r>
      <rPr>
        <b val="true"/>
        <sz val="9"/>
        <color rgb="FF000000"/>
        <rFont val="Verdana"/>
        <family val="0"/>
        <charset val="1"/>
      </rPr>
      <t xml:space="preserve">PISO DOS AMBIENTES INTERNOS (INCLUSIVE REJUNTE).</t>
    </r>
  </si>
  <si>
    <t xml:space="preserve">7.5</t>
  </si>
  <si>
    <r>
      <rPr>
        <sz val="9"/>
        <color rgb="FF000000"/>
        <rFont val="Verdana"/>
        <family val="0"/>
        <charset val="1"/>
      </rPr>
      <t xml:space="preserve">RODAPÉ CERÂMICO 10 X 50,0 CM, PORCELANATO, ELIZABETH OU SIMILAR, APLICADO COM ARGAMASSA INDUSTRIALIZADA AC-III, REJUNTADO.
</t>
    </r>
    <r>
      <rPr>
        <b val="true"/>
        <sz val="9"/>
        <color rgb="FF000000"/>
        <rFont val="Verdana"/>
        <family val="0"/>
        <charset val="1"/>
      </rPr>
      <t xml:space="preserve">RODAPÉ DOS AMBIENTES INTERNOS (INCLUSIVE REJUNTE).</t>
    </r>
  </si>
  <si>
    <t xml:space="preserve">12247/ORSE</t>
  </si>
  <si>
    <t xml:space="preserve">7.6</t>
  </si>
  <si>
    <r>
      <rPr>
        <sz val="9"/>
        <color rgb="FF000000"/>
        <rFont val="Verdana"/>
        <family val="0"/>
        <charset val="1"/>
      </rPr>
      <t xml:space="preserve">SOLEIRA EM GRANITO, LARGURA 15 CM, ESPESSURA 2,0 CM. AF_09/2020
</t>
    </r>
    <r>
      <rPr>
        <b val="true"/>
        <sz val="9"/>
        <color rgb="FF000000"/>
        <rFont val="Verdana"/>
        <family val="0"/>
        <charset val="1"/>
      </rPr>
      <t xml:space="preserve">SOLEIRAS DAS NOVAS PORTAS.</t>
    </r>
  </si>
  <si>
    <t xml:space="preserve">8</t>
  </si>
  <si>
    <t xml:space="preserve">ESQUADRIAS, DIVISÓRIAS E VIDROS</t>
  </si>
  <si>
    <t xml:space="preserve">8.1</t>
  </si>
  <si>
    <t xml:space="preserve">Madeira</t>
  </si>
  <si>
    <t xml:space="preserve">8.1.1</t>
  </si>
  <si>
    <t xml:space="preserve">KIT DE PORTA DE MADEIRA PARA PINTURA, SEMI-OCA (LEVE OU MÉDIA), PADRÃO MÉDIO, 80X210CM, ESPESSURA DE 3,5 CM, ITENS INCLUSO: DOBRADIÇAS, MONTAGEM E INSTALAÇÃO DO BATENTE, FECHADURA COM EXECUÇÃO DO FURO - FORNECIMENTO E INSTALAÇÃO. AF_12/2019.</t>
  </si>
  <si>
    <t xml:space="preserve">8.1.2</t>
  </si>
  <si>
    <t xml:space="preserve">KIT DE PORTA DE MADEIRA PARA PINTURA, SEMI-OCA (LEVE OU MÉDIA), PADRÃO MÉDIO, 90X210CM, ESPESSURA DE 3,5 CM, ITENS INCLUSO: DOBRADIÇAS, MONTAGEM E INSTALAÇÃO DO BATENTE, FECHADURA COM EXECUÇÃO DO FURO - FORNECIMENTO E INSTALAÇÃO. AF_12/2019.</t>
  </si>
  <si>
    <t xml:space="preserve">8.2</t>
  </si>
  <si>
    <t xml:space="preserve">Alumínio</t>
  </si>
  <si>
    <t xml:space="preserve">8.2.1</t>
  </si>
  <si>
    <t xml:space="preserve">PORTA DE ALUMÍNIO DE ABRIR COM LAMBRI, COM GUARNIÇÃO, FIXAÇÃO COM PARAFUSOS - FORNECIMENTO E INSTALAÇÃO. AF_12/2019</t>
  </si>
  <si>
    <t xml:space="preserve">8.2.2</t>
  </si>
  <si>
    <t xml:space="preserve">FECHADURA DE EMBUTIR COM CILINDRO, EXTERNA, COMPLETA, ACABAMENTO PADRÃO POPULAR, INCLUSO EXECUÇÃO DE FURO - FORNECIMENTO E INSTALAÇÃO. AF_12/2019</t>
  </si>
  <si>
    <t xml:space="preserve">und</t>
  </si>
  <si>
    <t xml:space="preserve">8.2.3</t>
  </si>
  <si>
    <t xml:space="preserve">JANELA DE ALUMÍNIO TIPO MAXIM-AR, COM VIDROS, BATENTE E FERRAGENS. EXCLUSIVE ALIZAR, ACABAMENTO E CONTRAMARCO. FORNECIMENTO E INSTALAÇÃO. AF_12/2019</t>
  </si>
  <si>
    <t xml:space="preserve">8.2.4</t>
  </si>
  <si>
    <t xml:space="preserve">JANELA DE ALUMÍNIO DE CORRER COM 2 FOLHAS PARA VIDROS, COM VIDROS, BATENTE, ACABAMENTO COM ACETATO OU BRILHANTE E FERRAGENS. EXCLUSIVE ALIZAR E CONTRAMARCO. FORNECIMENTO E INSTALAÇÃO. AF_12/2019</t>
  </si>
  <si>
    <t xml:space="preserve">8.3</t>
  </si>
  <si>
    <t xml:space="preserve">Vidro</t>
  </si>
  <si>
    <t xml:space="preserve">8.3.1</t>
  </si>
  <si>
    <r>
      <rPr>
        <sz val="9"/>
        <color rgb="FF000000"/>
        <rFont val="Verdana"/>
        <family val="0"/>
        <charset val="1"/>
      </rPr>
      <t xml:space="preserve">JOGO DE FERRAGENS CROMADAS PARA PORTA DE VIDRO TEMPERADO, UMA FOLHA COMPOSTO DE DOBRADICAS SUPERIOR E INFERIOR, TRINCO, FECHADURA, CONTRA FECHADURA COM CAPUCHINHO SEM MOLA E PUXADOR. AF_01/2021.
</t>
    </r>
    <r>
      <rPr>
        <b val="true"/>
        <sz val="9"/>
        <color rgb="FF000000"/>
        <rFont val="Verdana"/>
        <family val="0"/>
        <charset val="1"/>
      </rPr>
      <t xml:space="preserve">TROCAR FERRAGENS DAS PORTAS DE VIDRO TEMPERADO DA RECEPÇÃO.</t>
    </r>
  </si>
  <si>
    <t xml:space="preserve">8.3.2</t>
  </si>
  <si>
    <t xml:space="preserve">MOLA HIDRAULICA DE PISO PARA PORTA DE VIDRO TEMPERADO. AF_01/2021.
PORTAS DE VIDRO TEMPERADO DA RECEPÇÃO.
REFERÊNCIA DE PRODUTO:
https://www.dormakaba.com/br-pt/solu%C3%A7%C3%B5es/produtos/ferragens-para-portas/molas-hidr%C3%A1ulicas/bts-84-282356</t>
  </si>
  <si>
    <t xml:space="preserve">9</t>
  </si>
  <si>
    <t xml:space="preserve">INSTALAÇÕES ELÉTRICA,  LÓGICA, HIDRÁULICA, SANITÁRIA e COMBATE A INCÊNDIO</t>
  </si>
  <si>
    <t xml:space="preserve">9.1</t>
  </si>
  <si>
    <t xml:space="preserve">Elétricas</t>
  </si>
  <si>
    <t xml:space="preserve">9.1.1</t>
  </si>
  <si>
    <t xml:space="preserve">CABO DE COBRE FLEXÍVEL ISOLADO, 2,5 MM², ANTI-CHAMA 450/750 V, PARA CIRCUITOS TERMINAIS - FORNECIMENTO E INSTALAÇÃO. AF_03/2023.</t>
  </si>
  <si>
    <t xml:space="preserve">9.1.2</t>
  </si>
  <si>
    <t xml:space="preserve">CABO DE COBRE FLEXÍVEL ISOLADO, 4  MM², ANTI-CHAMA 450/750 V, PARA CIRCUITOS TERMINAIS - FORNECIMENTO E INSTALAÇÃO - AF_03/2023.</t>
  </si>
  <si>
    <t xml:space="preserve">9.1.3</t>
  </si>
  <si>
    <t xml:space="preserve">CABO DE COBRE FLEXÍVEL ISOLADO, 10 MM², ANTI-CHAMA 450/750 V, PARA CIRCUITOS TERMINAIS - FORNECIMENTO E INSTALAÇÃO . AF_03/2023.</t>
  </si>
  <si>
    <t xml:space="preserve">9.1.4</t>
  </si>
  <si>
    <t xml:space="preserve">DISJUNTOR MONOPOLAR TIPO DIN, CORRENTE NOMINAL DE 10A - FORNECIMENTO E INSTALAÇÃO. AF_10/2020       
REFERÊNCIA DO PRODUTO: HTTPS://WWW.SANTIL.COM.BR/PRODUTO/MINI-DISJUNTOR-UNIPOLAR-10A-CURVA-C-SCHNEIDER-ELECTRIC/392817/</t>
  </si>
  <si>
    <t xml:space="preserve">9.1.5</t>
  </si>
  <si>
    <t xml:space="preserve">DISJUNTOR MONOPOLAR TIPO DIN, CORRENTE NOMINAL DE 16A - FORNECIMENTO E INSTALAÇÃO. AF_10/2020.     
REFERÊNCIA DO PRODUTO: HTTPS://WWW.SANTIL.COM.BR/PRODUTO/DISJUNTOR-DIN-UNIPOLAR-16A-CURVA-C-SCHNEIDER/392820</t>
  </si>
  <si>
    <t xml:space="preserve">9.1.6</t>
  </si>
  <si>
    <t xml:space="preserve">DISJUNTOR MONOPOLAR TIPO DIN, CORRENTE NOMINAL DE 20A - FORNECIMENTO E INSTALAÇÃO. AF_10/2020. 
REFERÊNCIA DO PRODUTO:  HTTPS://WWW.SANTIL.COM.BR/PRODUTO/DISJUNTOR-DIN-UNIPOLAR-20A-CURVA-C-SCHNEIDER/392818</t>
  </si>
  <si>
    <t xml:space="preserve">9.1.7</t>
  </si>
  <si>
    <t xml:space="preserve">DISJUNTOR MONOPOLAR TIPO DIN, CORRENTE NOMINAL DE 25A - FORNECIMENTO E INSTALAÇÃO. AF_10/2020.  
REFERÊNCIA DO PRODUTO: HTTPS://WWW.SANTIL.COM.BR/PRODUTO/DISJUNTOR-DIN-UNIPOLAR-25A-CURVA-C-SCHNEIDER/392819</t>
  </si>
  <si>
    <t xml:space="preserve">9.1.8</t>
  </si>
  <si>
    <t xml:space="preserve">DISJUNTOR TRIPOLAR TIPO DIN, CORRENTE NOMINAL DE 32A - FORNECIMENTO E INSTALAÇÃO. AF_10/2020.  
REFERÊNCIA DO PRODUTO: HTTPS://WWW.SANTIL.COM.BR/PRODUTO/DISJUNTOR-DIN-TRIPOLAR-32A-CURVA-C-STECK/392525</t>
  </si>
  <si>
    <t xml:space="preserve">9.1.9</t>
  </si>
  <si>
    <t xml:space="preserve">DISJUNTOR TRIPOLAR TIPO DIN, CORRENTE NOMINAL DE 40A - FORNECIMENTO E INSTALAÇÃO. AF_10/2020.     
REFERÊNCIA DO PRODUTO: HTTPS://WWW.SANTIL.COM.BR/PRODUTO/DISJUNTOR-DIN-TRIPOLAR-40A-CURVA-C-STECK/392606</t>
  </si>
  <si>
    <t xml:space="preserve">9.1.10</t>
  </si>
  <si>
    <t xml:space="preserve">INTERRUPTOR DIFERENCIAL RESIDUAL - IDR 4P DR 2X40A/30MA.  
REFERÊNCIA DO PRODUTO: HTTPS://WWW.SE.COM/BR/PT/PRODUCT/A9R91440/INTERRUPTOR-DIFERENCIAL-RESIDUAL-ACTI9-IID-4P-40A-30MA-SI-415V-A9R91440/</t>
  </si>
  <si>
    <t xml:space="preserve">13601-ORSE</t>
  </si>
  <si>
    <t xml:space="preserve">9.1.11</t>
  </si>
  <si>
    <t xml:space="preserve">INTERRUPTOR SIMPLES (1 MÓDULO), 10A/250V, INCLUINDO SUPORTE E PLACA - FORNECIMENTO E INSTALAÇÃO. AF_03/2023.   
REFERÊNCIA DO PRODUTO: HTTPS://WWW.TRAMONTINA.COM.BR/PLACA-1-POSTO-HORIZONTAL-4X2-TRAMONTINA-LIZ-BRANCA/57106004.HTML</t>
  </si>
  <si>
    <t xml:space="preserve">9.1.12</t>
  </si>
  <si>
    <t xml:space="preserve">INTERRUPTOR PARALELO (1 MÓDULO), 10A/250V, INCLUINDO SUPORTE E PLACA - FORNECIMENTO E INSTALAÇÃO. AF_03/2023.</t>
  </si>
  <si>
    <t xml:space="preserve">9.1.13</t>
  </si>
  <si>
    <t xml:space="preserve">INTERRUPTOR SIMPLES (2 MÓDULOS), 10A/250V, INCLUINDO SUPORTE E PLACA - FORNECIMENTO E INSTALAÇÃO. AF_03/2023.</t>
  </si>
  <si>
    <t xml:space="preserve">9.1.14</t>
  </si>
  <si>
    <t xml:space="preserve">INTERRUPTOR SIMPLES (3 MÓDULOS), 10A/250V, INCLUINDO SUPORTE E PLACA - FORNECIMENTO E INSTALAÇÃO. AF_03/2023.</t>
  </si>
  <si>
    <t xml:space="preserve">9.1.15</t>
  </si>
  <si>
    <t xml:space="preserve">TOMADA BAIXA DE EMBUTIR (1 MÓDULO) 2P+T, 10A, INCLUINDO SUPORTE E PLACA - FORNECIMENTO E INSTALAÇÃO, AF_03/2023.              REFERÊNCIA DO PRODUTO: HTTPS://WWW.SANTIL.COM.BR/PRODUTO/CONJUNTO-4X2-TOMADA-2-POLOS--TERRA-10A-250V-BRANCO-ARIA-TRAMONTINA/1764340</t>
  </si>
  <si>
    <t xml:space="preserve">9.1.16</t>
  </si>
  <si>
    <t xml:space="preserve">TOMADA BAIXA DE EMBUTIR (2 MÓDULOS) 2P+T, 10A, INCLUINDO SUPORTE E PLACA - FORNECIMENTO E INSTALAÇÃO, AF_03/2023.         
REFERÊNCIA DO PRODUTO: HTTPS://WWW.SANTIL.COM.BR/PRODUTO/KIT-CONJUNTO-4X2-COM-2-MODULOS-2-POLOS--TERRA-10A-LIZ-TRAMONTINA/5457066                                       </t>
  </si>
  <si>
    <t xml:space="preserve">9.1.17</t>
  </si>
  <si>
    <t xml:space="preserve">TOMADA ALTA DE EMBUTIR (1 MÓDULO) 2P+T, 10A, INCLUINDO SUPORTE E PLACA - FORNECIMENTO E INSTALAÇÃO, AF_03/2023.              REFERÊNCIA DO PRODUTO: HTTPS://WWW.SANTIL.COM.BR/PRODUTO/CONJUNTO-4X2-TOMADA-2-POLOS--TERRA-10A-250V-BRANCO-ARIA-TRAMONTINA/1764340</t>
  </si>
  <si>
    <t xml:space="preserve">9.1.18</t>
  </si>
  <si>
    <t xml:space="preserve">LUMINÁRIA TUBULAR COM LÂMPADA LED DE 2 X 18/20 W / BIVOLT.
REFERÊNCIA DO PRODUTO:  HTTPS://WWW.SANTIL.COM.BR/PRODUTO/LUMINARIA-HERMETICA-SOBREPOR-PARA-2-LAMPADAS-DE-120CM-18W-T5T8-IP65-A-PROVA-TEMPO-OUROLUX/393698?</t>
  </si>
  <si>
    <t xml:space="preserve">13031-ORSE</t>
  </si>
  <si>
    <t xml:space="preserve">9.1.19</t>
  </si>
  <si>
    <t xml:space="preserve">REFLETOR SLIM LED 50W DE POTÊNCIA, BRANCO FRIO, 6500K, AUTOVOLT, MARCA G-LIGHT OU SIMILAR.        
REFERÊNCIA DO PRODUTO: HTTPS://OUROLUX.COM.BR/SUPERLED-PROJETOR-SLIM-50W-BIV-BRANCO-6500K.HTML</t>
  </si>
  <si>
    <t xml:space="preserve">12807-ORSE</t>
  </si>
  <si>
    <t xml:space="preserve">9.1.20</t>
  </si>
  <si>
    <t xml:space="preserve">LUMINÁRIA ARANDELA TIPO TARTARUGA, DE SOBREPOR, COM 1 LÂMPADA LED DE 6W, SEM REATOR - FORNECIMENTO E INSTALAÇÃO. AF_02/2020.
REFERÊNCIA DO PRODUTO: HTTPS://WWW.GLIGHT.COM.BR/PRODUTO/809/TARTARUGAS/3292/LUMINARIA-TARTARUGA-LED-BRANCA-6W-6000K-AUTOVOLT</t>
  </si>
  <si>
    <t xml:space="preserve">9.1.21</t>
  </si>
  <si>
    <t xml:space="preserve">ELETRODUTO RÍGIDO ROSCÁVEL, PVC, DN 25 MM (3/4"), PARA CIRCUITOS TERMINAIS, INSTALADO EM LAJE - FORNECIMENTO E INSTALAÇÃO. AF_03/2023
</t>
  </si>
  <si>
    <t xml:space="preserve">9.1.22</t>
  </si>
  <si>
    <t xml:space="preserve">ELETRODUTO RÍGIDO ROSCÁVEL, PVC, DN 32 MM (1"), PARA CIRCUITOS TERMINAIS, INSTALADO EM LAJE - FORNECIMENTO E INSTALAÇÃO. AF_03/2023
</t>
  </si>
  <si>
    <t xml:space="preserve">9.1.23</t>
  </si>
  <si>
    <t xml:space="preserve">ELETRODUTO RÍGIDO ROSCÁVEL, PVC, DN 25 MM (3/4""), PARA CIRCUITOS TERMINAIS, INSTALADO EM PAREDE - FORNECIMENTO E INSTALAÇÃO. AF_03/2023
"</t>
  </si>
  <si>
    <t xml:space="preserve">9.1.24</t>
  </si>
  <si>
    <t xml:space="preserve">ELETRODUTO RÍGIDO ROSCÁVEL, PVC, DN 32 MM (1"), PARA CIRCUITOS TERMINAIS, INSTALADO EM PAREDE - FORNECIMENTO E INSTALAÇÃO. AF_03/2023
</t>
  </si>
  <si>
    <t xml:space="preserve">9.1.25</t>
  </si>
  <si>
    <t xml:space="preserve">LUVA PARA ELETRODUTO, PVC, ROSCÁVEL, DN 25 MM (3/4"), PARA CIRCUITOS TERMINAIS, INSTALADA EM LAJE - FORNECIMENTO E INSTALAÇÃO. AF_03/2023 </t>
  </si>
  <si>
    <t xml:space="preserve">9.1.26</t>
  </si>
  <si>
    <t xml:space="preserve">LUVA PARA ELETRODUTO, PVC, ROSCÁVEL, DN 32 MM (1"), PARA CIRCUITOS TERMINAIS, INSTALADA EM LAJE - FORNECIMENTO E INSTALAÇÃO. AF_03/2023 </t>
  </si>
  <si>
    <t xml:space="preserve">9.1.27</t>
  </si>
  <si>
    <t xml:space="preserve">LUVA PARA ELETRODUTO, PVC, ROSCÁVEL, DN 25 MM (3/4"), PARA CIRCUITOS TERMINAIS, INSTALADA EM PAREDE - FORNECIMENTO E INSTALAÇÃO. AF_03/2023 </t>
  </si>
  <si>
    <t xml:space="preserve">9.1.28</t>
  </si>
  <si>
    <t xml:space="preserve">LUVA PARA ELETRODUTO, PVC, ROSCÁVEL, DN 32 MM (1"), PARA CIRCUITOS TERMINAIS, INSTALADA EM PAREDE - FORNECIMENTO E INSTALAÇÃO. AF_03/2023 </t>
  </si>
  <si>
    <t xml:space="preserve">9.1.29</t>
  </si>
  <si>
    <t xml:space="preserve">CURVA 90 GRAUS PARA ELETRODUTO, PVC, ROSCÁVEL, DN 25 MM (3/4"), PARA CIRCUITOS TERMINAIS, INSTALADA EM LAJE - FORNECIMENTO E INSTALAÇÃO. AF_03/2023 </t>
  </si>
  <si>
    <t xml:space="preserve">9.1.30</t>
  </si>
  <si>
    <t xml:space="preserve">QUADRO DE DISTRIBUIÇÃO DE ENERGIA EM CHAPA DE AÇO GALVANIZADO, DE EMBUTIR, COM BARRAMENTO TRIFÁSICO, PARA 24 DISJUNTORES DIN 100A - FORNECIMENTO E INSTALAÇÃO. AF_10/2020 </t>
  </si>
  <si>
    <t xml:space="preserve">9.1.31</t>
  </si>
  <si>
    <t xml:space="preserve">QUADRO DE DISTRIBUIÇÃO DE ENERGIA EM CHAPA DE AÇO GALVANIZADO, DE EMBUTIR, COM BARRAMENTO TRIFÁSICO, PARA 18 DISJUNTORES DIN 100A - FORNECIMENTO E INSTALAÇÃO. AF_10/2020 </t>
  </si>
  <si>
    <t xml:space="preserve">9.1.32</t>
  </si>
  <si>
    <t xml:space="preserve">CAIXA RETANGULAR 4" X 2" BAIXA (0,30 M DO PISO), PVC, INSTALADA EM PAREDE - FORNECIMENTO E INSTALAÇÃO. AF_03/2023 </t>
  </si>
  <si>
    <t xml:space="preserve">9.1.33</t>
  </si>
  <si>
    <t xml:space="preserve">CAIXA RETANGULAR 4" X 2" MÉDIA (1,30 M DO PISO), PVC, INSTALADA EM PAREDE - FORNECIMENTO E INSTALAÇÃO. AF_03/2023 </t>
  </si>
  <si>
    <t xml:space="preserve">9.1.34</t>
  </si>
  <si>
    <t xml:space="preserve">CAIXA RETANGULAR 4" X 2" ALTA (2,0 M DO PISO), PVC, INSTALADA EM PAREDE - FORNECIMENTO E INSTALAÇÃO. AF_03/2023 </t>
  </si>
  <si>
    <t xml:space="preserve">9.1.35</t>
  </si>
  <si>
    <t xml:space="preserve">CAIXA OCTOGONAL 3X3'', PVC, INSTALADA EM LAJE. FORNECIMENTO E INSTALAÇÃO. AF_03/2023</t>
  </si>
  <si>
    <t xml:space="preserve">9.1.36</t>
  </si>
  <si>
    <t xml:space="preserve">PLACA 4"X2" COM FURO</t>
  </si>
  <si>
    <t xml:space="preserve">9517-ORSE</t>
  </si>
  <si>
    <t xml:space="preserve">9.1.37</t>
  </si>
  <si>
    <t xml:space="preserve">CAIXA DE PASSAGEM 20X20X12CM, EM CHAPA AÇO GALVANIZADO, EMBUTIDA</t>
  </si>
  <si>
    <t xml:space="preserve">650-ORSE</t>
  </si>
  <si>
    <t xml:space="preserve">9.1.38</t>
  </si>
  <si>
    <t xml:space="preserve">CAIXA DE PASSAGEM PVC, 4" X 2", EMBUTIR, P/ELETRODUTO - REV 01 </t>
  </si>
  <si>
    <t xml:space="preserve">10793-ORSE</t>
  </si>
  <si>
    <t xml:space="preserve">9.2</t>
  </si>
  <si>
    <t xml:space="preserve">Telefônicas e  Rede Lógica</t>
  </si>
  <si>
    <t xml:space="preserve">9.2.1</t>
  </si>
  <si>
    <t xml:space="preserve">9.2.2</t>
  </si>
  <si>
    <t xml:space="preserve">9.2.3</t>
  </si>
  <si>
    <t xml:space="preserve">9.2.4</t>
  </si>
  <si>
    <t xml:space="preserve">TOMADA DE REDE RJ45 - FORNECIMENTO E INSTALAÇÃO. AF_11/2019</t>
  </si>
  <si>
    <t xml:space="preserve">9.2.5</t>
  </si>
  <si>
    <t xml:space="preserve">FORNECIMENTO E LANÇAMENTO DE CABO UTP 4 PARES CAT 6</t>
  </si>
  <si>
    <t xml:space="preserve">7138-ORSE</t>
  </si>
  <si>
    <t xml:space="preserve">9.2.6</t>
  </si>
  <si>
    <t xml:space="preserve">9.2.7</t>
  </si>
  <si>
    <t xml:space="preserve">9.2.8</t>
  </si>
  <si>
    <t xml:space="preserve">9.2.9</t>
  </si>
  <si>
    <t xml:space="preserve">9.2.10</t>
  </si>
  <si>
    <t xml:space="preserve">TOMADA PARA ANTENA DE TV, SEM CAIXA, INCLUSIVE CONECTOR EMENDA PARA CABO COAXIAL</t>
  </si>
  <si>
    <t xml:space="preserve">12657-ORSE</t>
  </si>
  <si>
    <t xml:space="preserve">9.3</t>
  </si>
  <si>
    <t xml:space="preserve">Hidráulicas</t>
  </si>
  <si>
    <t xml:space="preserve">9.3.1</t>
  </si>
  <si>
    <t xml:space="preserve">FORNECIMENTO E INSTALAÇÃO DE ADAPTADOR CURTO COM BOLSA E ROSCA PARA REGISTRO, PVC, AOLDÁVEL, DN 25MM X 3/4, INSTALADO EM RAMAL OU SUB-RAMAL DE ÁGUA</t>
  </si>
  <si>
    <t xml:space="preserve">9.3.2</t>
  </si>
  <si>
    <t xml:space="preserve">FORNECIMENTO E INSTALAÇÃO DE JOELHO 90º, PVC, SOLDÁVEL DN 25MM, INSTALADO EM RAMAL OU SUB-RAMAL DE ÁGUA</t>
  </si>
  <si>
    <t xml:space="preserve">9.3.3</t>
  </si>
  <si>
    <t xml:space="preserve">FORNECIMENTO E INSTALAÇÃO DE TUBO, PVC, SOLDÁVEL, DN 25MM, INSTALADO EM RAMAL DE DISTRIBUIÇÃO DE ÁGUA</t>
  </si>
  <si>
    <t xml:space="preserve">9.3.4</t>
  </si>
  <si>
    <t xml:space="preserve">FORNECIMENTO E INSTALAÇÃO DE TE, PVC, SOLDÁVEL, DN 25MM INSTALADO EM RAMAL DE DISTRIBUIÇÃO DE ÁGUA</t>
  </si>
  <si>
    <t xml:space="preserve">9.3.5</t>
  </si>
  <si>
    <t xml:space="preserve">FORNECIMENTO E INSTALAÇÃO DE JOELHO 90º COM BUCHA DE LATÃO, PVC, SOLDÁVEL, DN 25MM X 1/2 INSTALADO EM RAMAL OU SUB-RAMAL DE ÁGUA</t>
  </si>
  <si>
    <t xml:space="preserve">9.3.6</t>
  </si>
  <si>
    <t xml:space="preserve">FORNECIMENTO E INSTALAÇÃO DE TUBO, PVC, SOLDÁVEL, DN 40MM, INSTALADO EM RAMAL DE DISTRIBUIÇÃO DE ÁGUA</t>
  </si>
  <si>
    <t xml:space="preserve">9.4</t>
  </si>
  <si>
    <t xml:space="preserve">Sanitárias e Pluvial</t>
  </si>
  <si>
    <t xml:space="preserve">9.4.1</t>
  </si>
  <si>
    <t xml:space="preserve">FORNECIMENTO E INSTALAÇÃO DE SIFÃO CROMADO PARA LAVATÓRIO, DECA REF.1680C 1 X 1/2 OU SIMILAR - ORSE 4396</t>
  </si>
  <si>
    <t xml:space="preserve">4396/ORSE</t>
  </si>
  <si>
    <t xml:space="preserve">9.4.2</t>
  </si>
  <si>
    <t xml:space="preserve">FORNECIMENTO E INSTALAÇÃO DE CURVA CURTA 90º, PVC. SÉRIE NORMAL, ESGOTO PREDIAL, DN 40MM, JUNTA SOLDÁVEL INSTALADO EM RAMAL DE DESCARGA OU DE ESGOTO SANITÁRIO.</t>
  </si>
  <si>
    <t xml:space="preserve">9.4.3</t>
  </si>
  <si>
    <t xml:space="preserve">FORNECIMENTO E INSTALAÇÃO DE VÁLVULA PLÁSTICA 1" PARA PIA, TANQUE OU LAVATÓRIO, COM OU SEM LADRÃO</t>
  </si>
  <si>
    <t xml:space="preserve">9.4.4</t>
  </si>
  <si>
    <t xml:space="preserve">FORNECIMENTO E INSTALAÇÃO DE JOELHO DE 90º COM BOLSA PARA ANEL, EM PVC RÍGIDO C/ ANÉIS, PARA ESGOTO SECUNDÁRIO, DN=40MM</t>
  </si>
  <si>
    <t xml:space="preserve">01672/ORSE</t>
  </si>
  <si>
    <t xml:space="preserve">9.4.5</t>
  </si>
  <si>
    <t xml:space="preserve">FORNECIMENTO E INSTALAÇÃO EM RAMAL DE DESCARGA OU RAMAL DE ESGOTO TUBO PVC, SÉRIE NORMAL, ESGOTO PREDIAL, DN 40MM</t>
  </si>
  <si>
    <t xml:space="preserve">9.4.6</t>
  </si>
  <si>
    <t xml:space="preserve">FORNECIMENTO E INSTALAÇÃO EM RAMAL DE DESCARGA OU RAMAL DE ESGOTO DE JOELHO 45º, PVC, SÉRIE NORMAL, ESGOTO PREDIAL, DN 40MM, JUNTA SOLDÁVEL.</t>
  </si>
  <si>
    <t xml:space="preserve">9.4.7</t>
  </si>
  <si>
    <t xml:space="preserve">FORNECIMENTO E INSTALAÇÃO EM RAMAL DE DESCARGA OU EM RAMAL DE ESGOTO SANITÁRIO DE CAIXA SIFONADA, COM GRELHA QUADRADA, PVC, DN 150X150X50MM, JUNTA SOLDÁVEL</t>
  </si>
  <si>
    <t xml:space="preserve">9.4.8</t>
  </si>
  <si>
    <t xml:space="preserve">FORNECIMENTO E INSTALAÇÃO DE ANEL DE BORRACHA PARA TUBO PVC SANITÁRIO D=50MM</t>
  </si>
  <si>
    <t xml:space="preserve">3404/ORSE</t>
  </si>
  <si>
    <t xml:space="preserve">9.4.9</t>
  </si>
  <si>
    <t xml:space="preserve">FORNECIMENTO E INSTALAÇÃO DE ANEL DE BORRACHA PARA TUBO PVC SANITÁRIO D=100MM</t>
  </si>
  <si>
    <t xml:space="preserve">1212/ORSE</t>
  </si>
  <si>
    <t xml:space="preserve">9.4.10</t>
  </si>
  <si>
    <t xml:space="preserve">FORNECIMENTO E INSTALAÇÃO DE CURVA CURTA 90º, PVC. SÉRIE NORMAL, ESGOTO PREDIAL, DN 100MM, JUNTA SOLDÁVEL INSTALADO EM RAMAL DE DESCARGA OU DE ESGOTO SANITÁRIO.</t>
  </si>
  <si>
    <t xml:space="preserve">9.4.11</t>
  </si>
  <si>
    <t xml:space="preserve">FORNECIMENTO E INSTALAÇÃO VEDAÇÃO PARA SAÍDA DE VASO SANITÁRIO EM PVC RÍGIDO SOLDÁVEL, PARA ESGOTO PRIMÁRIO, DN = 100MM</t>
  </si>
  <si>
    <t xml:space="preserve">01595/ORSE</t>
  </si>
  <si>
    <t xml:space="preserve">9.4.12</t>
  </si>
  <si>
    <t xml:space="preserve">FORNECIMENTO E INSTALAÇÃO EM RAMAL DE DESCARGA OU RAMAL DE ESGOTO DE JOELHO DE 90º, PVC, SÉRIE NORMAL, ESGOTO PREDIAL, DN 50MM, JUNTA ELÁTICA.</t>
  </si>
  <si>
    <t xml:space="preserve">9.4.13</t>
  </si>
  <si>
    <t xml:space="preserve">FORNECIMENTO E INSTALAÇÃO DE CAIXA DE PASSAGEM CP2-100 (60X60X100CM)</t>
  </si>
  <si>
    <t xml:space="preserve">06388/ORSE</t>
  </si>
  <si>
    <t xml:space="preserve">9.4.14</t>
  </si>
  <si>
    <t xml:space="preserve">FORNECIMENTO E INSTALAÇÃO EM RAMAL DE DESCARGA OU EM RAMAL DE ESGOTO DE CAIXA SIFONADA, PVC, DN 100X100X50MM, JUNTA ELÁSTICA</t>
  </si>
  <si>
    <t xml:space="preserve">9.4.15</t>
  </si>
  <si>
    <t xml:space="preserve">FORNECIMENTO E INSTALAÇÃO EM RAMAL DE DESCARGA OU RAMAL DE ESGOTO SANITARIO DE JOELHO 45º, PVC, SÉRIE NORMAL, ESGOTO PREDIAL, DN 100MM, JUNTA ELÁSTICA</t>
  </si>
  <si>
    <t xml:space="preserve">9.4.16</t>
  </si>
  <si>
    <t xml:space="preserve">FORNECIMENTO E INSTALAÇÃO EM RAMAL DE DESCARGA OU RAMAL DE ESGOTO SANITARIO DE JOELHO 90º, PVC, SÉRIE NORMAL, ESGOTO PREDIAL, DN 40MM, JUNTA ELÁSTICA</t>
  </si>
  <si>
    <t xml:space="preserve">9.4.17</t>
  </si>
  <si>
    <t xml:space="preserve">FORNECIMENTO E INSTALAÇÃO EM RAMAL DE DESCARGA OU RAMAL DE ESGOTO DE JUNÇÃO SIMPLES, PVC, ESGOTO PREDIAL, DN 40MM, JUNTA SOLDÁVEL</t>
  </si>
  <si>
    <t xml:space="preserve">9.4.18</t>
  </si>
  <si>
    <t xml:space="preserve">FORNECIMENTO E INSTALAÇÃO EM RAMAL DE DESCARGA OU RAMAL DE ESGOTO DE LUVA SIMPLES, PVC, SÉRIE NORMAL, ESGOTO PREDIAL, DN 40MM, JUNTA SOLDÁVEL.</t>
  </si>
  <si>
    <t xml:space="preserve">9.4.19</t>
  </si>
  <si>
    <t xml:space="preserve">FORNECIMENTO E INSTALAÇÃO EM RAMAL DE DESCARGA OU RAMAL DE ESGOTO DE LUVA SIMPLES, PVC, SÉRIE NORMAL, ESGOTO PREDIAL, DN 100MM, JUNTA SOLDÁVEL.</t>
  </si>
  <si>
    <t xml:space="preserve">9.4.20</t>
  </si>
  <si>
    <t xml:space="preserve">FORNECIMENTO E INSTALAÇÃO EM RAMAL DE DESCARGA OU DE ESGOTO SANITÁRIO DE TUBO PVC, SÉRIE NORMAL, ESGOTO PREDIAL, DN 100MM</t>
  </si>
  <si>
    <t xml:space="preserve">9.4.21</t>
  </si>
  <si>
    <t xml:space="preserve">FORNECIMENTO E INSTALAÇÃO EM RAMAL DE DESCARGA OU DE ESGOTO SANITÁRIO DE TUBO PVC, SÉRIE NORMAL, ESGOTO PREDIAL, DN 50MM</t>
  </si>
  <si>
    <t xml:space="preserve">9.4.22</t>
  </si>
  <si>
    <t xml:space="preserve">FORNECIMENTO E INSTALAÇÃO EM PRUMADA DE ESGOTO SANITÁRIO OU VENTILAÇÃO DE TE, PVC, SÉRIE NORMAL, ESGOTO PREDIAL, DN 50 X 50MM, JUNTA ELÁSTICA.</t>
  </si>
  <si>
    <t xml:space="preserve">9.4.23</t>
  </si>
  <si>
    <t xml:space="preserve">CALHA EM CHAPA DE AÇO GALVANIZADO NÚMERO 24, DESENVOLVIMENTO DE 33 CM, INCLUSO TRANSPORTE VERTICAL.</t>
  </si>
  <si>
    <t xml:space="preserve">94227/ORSE</t>
  </si>
  <si>
    <t xml:space="preserve">9.4.24</t>
  </si>
  <si>
    <t xml:space="preserve">FORNECIMENTO E INSTALAÇÃO EM PRUMADA DE ESGOTO SANITÁRIO OU VENTILAÇÃO DE TERMINAL DE VENTILAÇÃO, PVC, SÉRIE NORMAL, ESGOTO PREDIAL, DN 50MM, JUNTA SOLDÁVEL.</t>
  </si>
  <si>
    <t xml:space="preserve">9.4.25</t>
  </si>
  <si>
    <t xml:space="preserve">LAVATÓRIO LOUÇA (DECA-LINHA VOGUE PLUS CONFORTO, REF L-510 OU SIMILAR) COM COLUNA SUSPENSA, (DECA, LINHA VOGUE PLUS CONFORTO, REF. C-510 OU SIMILAR), C/ SIFÃO CROMADO, VÁLVULA CROMADA, ENGATE CROMADO, EXCLUSIVE TORNEIRA</t>
  </si>
  <si>
    <t xml:space="preserve">07759/ORSE</t>
  </si>
  <si>
    <t xml:space="preserve">9.5</t>
  </si>
  <si>
    <t xml:space="preserve">Combate a Incêndio</t>
  </si>
  <si>
    <t xml:space="preserve">9.5.1</t>
  </si>
  <si>
    <t xml:space="preserve">FORNECIMENTO E INSTALAÇÃO DE LUMINÁRIA DE EMERGÊNCIA, COM 30 LÂMPADAS LED DE 2W, SEM REATOR</t>
  </si>
  <si>
    <t xml:space="preserve">10</t>
  </si>
  <si>
    <t xml:space="preserve">PINTURA</t>
  </si>
  <si>
    <t xml:space="preserve">10.1</t>
  </si>
  <si>
    <r>
      <rPr>
        <sz val="9"/>
        <color rgb="FF000000"/>
        <rFont val="Verdana"/>
        <family val="0"/>
        <charset val="1"/>
      </rPr>
      <t xml:space="preserve">FUNDO SELADOR ACRÍLICO, APLICAÇÃO MANUAL EM PAREDE, UMA DEMÃO. AF_04/2023.
</t>
    </r>
    <r>
      <rPr>
        <b val="true"/>
        <sz val="9"/>
        <color rgb="FF000000"/>
        <rFont val="Verdana"/>
        <family val="0"/>
        <charset val="1"/>
      </rPr>
      <t xml:space="preserve">PAREDES EXTERNAS E INTERNAS.</t>
    </r>
  </si>
  <si>
    <t xml:space="preserve">10.2</t>
  </si>
  <si>
    <r>
      <rPr>
        <sz val="9"/>
        <color rgb="FF000000"/>
        <rFont val="Verdana"/>
        <family val="0"/>
        <charset val="1"/>
      </rPr>
      <t xml:space="preserve">EMASSAMENTO COM MASSA LÁTEX, APLICAÇÃO EM PAREDE, DUAS DEMÃOS, LIXAMENTO MANUAL. AF_04/2023. 
</t>
    </r>
    <r>
      <rPr>
        <b val="true"/>
        <sz val="9"/>
        <color rgb="FF000000"/>
        <rFont val="Verdana"/>
        <family val="0"/>
        <charset val="1"/>
      </rPr>
      <t xml:space="preserve">EMASSAMENTO DE TODAS AS PAREDES INTERNAS.</t>
    </r>
  </si>
  <si>
    <t xml:space="preserve">10.3</t>
  </si>
  <si>
    <r>
      <rPr>
        <sz val="9"/>
        <color rgb="FF000000"/>
        <rFont val="Verdana"/>
        <family val="0"/>
        <charset val="1"/>
      </rPr>
      <t xml:space="preserve">PINTURA LÁTEX ACRÍLICA ECONÔMICA, APLICAÇÃO MANUAL EM PAREDES, DUAS DEMÃOS. AF_04/2023.
</t>
    </r>
    <r>
      <rPr>
        <b val="true"/>
        <sz val="9"/>
        <color rgb="FF000000"/>
        <rFont val="Verdana"/>
        <family val="0"/>
        <charset val="1"/>
      </rPr>
      <t xml:space="preserve">PINTURA DE TODAS AS PAREDES INTERNAS.</t>
    </r>
  </si>
  <si>
    <t xml:space="preserve">10.4</t>
  </si>
  <si>
    <r>
      <rPr>
        <sz val="9"/>
        <color rgb="FF000000"/>
        <rFont val="Verdana"/>
        <family val="0"/>
        <charset val="1"/>
      </rPr>
      <t xml:space="preserve">TEXTURA ACRÍLICA, APLICAÇÃO MANUAL EM PAREDE, UMA DEMÃO. AF_04/2023. 
</t>
    </r>
    <r>
      <rPr>
        <b val="true"/>
        <sz val="9"/>
        <color rgb="FF000000"/>
        <rFont val="Verdana"/>
        <family val="0"/>
        <charset val="1"/>
      </rPr>
      <t xml:space="preserve">PINTURA DE TODAS AS PAREDES EXTERNAS.</t>
    </r>
  </si>
  <si>
    <t xml:space="preserve">11</t>
  </si>
  <si>
    <t xml:space="preserve">LOUÇAS, BANCADAS E ACESSÓRIOS</t>
  </si>
  <si>
    <t xml:space="preserve">11.1</t>
  </si>
  <si>
    <t xml:space="preserve">FORNECIMENTO E INSTALAÇÃO DE DUCHA HIGIÊNICA COM REGISTRO, LINHA ASPEN, REF. 1984 C35 DA DECA OU SIMILAR</t>
  </si>
  <si>
    <t xml:space="preserve">08211/ORSE</t>
  </si>
  <si>
    <t xml:space="preserve">11.2</t>
  </si>
  <si>
    <t xml:space="preserve">FORNECIMENTO E INSTALAÇÃO DE TORNEIRA CROMADA PARA JARDIM, DECA 1153C39, 1/2" OU SIMILAR</t>
  </si>
  <si>
    <t xml:space="preserve">02082/ORSE</t>
  </si>
  <si>
    <t xml:space="preserve">11.3</t>
  </si>
  <si>
    <t xml:space="preserve">FORNECIMENTO E INSTALAÇÃO DE TORNEIRA DE METAL Ø 1/2" P/ LAVATÓRIO (DECA REF 1190 C-40 OU SIMILAR)</t>
  </si>
  <si>
    <t xml:space="preserve">02058/ORSE</t>
  </si>
  <si>
    <t xml:space="preserve">11.4</t>
  </si>
  <si>
    <t xml:space="preserve">FORNECIMENTO E INSTALAÇÃO DE VASO SANITÁRIO SIFONADO COM CAIXA ACOPLADA, LOUÇA BRANCA - PADRÃO ALTO</t>
  </si>
  <si>
    <t xml:space="preserve">11.5</t>
  </si>
  <si>
    <t xml:space="preserve">FORNECIMENTO E INSTALAÇÃO DE LAVATÓRIO LOUÇA (DECA-LINHA VOGUE PLUS CONFORTO, REF L-510 OU SIMILAR) COM COLUNA SUSPENSA, (DECA, LINHA VOGUE PLUS CONFORTO, REF. C-510 OU SIMILAR), C/ SIFÃO CROMADO, VÁLVULA CROMADA, ENGATE CROMADO, EXCLUSIVE TORNEIRA.
REFERÊNCIA DO PRODUTO: https://www.deca.com.br/ambientes/banheiro-e-lavabo/cubas-para-banheiro/lavatorio-para-coluna/lavatorio-aspen-vogue-plus-branco-l51017</t>
  </si>
  <si>
    <t xml:space="preserve">11.6</t>
  </si>
  <si>
    <t xml:space="preserve">FORNECIMENTO E INSTALAÇÃO DE BARRA DE APOIO RETA, EM AÇO INXO POLIDO, COMPRIMENTO 80CM, FIXADA NA PAREDE </t>
  </si>
  <si>
    <t xml:space="preserve">11.7</t>
  </si>
  <si>
    <t xml:space="preserve">FORNECIMENTO E INSTALAÇÃO DE BARRA DE APOIO RETA, EM AÇO INXO POLIDO, COMPRIMENTO 60CM, FIXADA NA PAREDE </t>
  </si>
  <si>
    <t xml:space="preserve">11.8</t>
  </si>
  <si>
    <t xml:space="preserve">FORNECIMENTO E INSTALAÇÃO DE BARRA DE APOIO, PARA LAVATÓRIO,FIXA, CONSTITUIDA DE DUAS BARRAS LATERAIS EM "U", EM AÇO INOX, D=1 1/4", JACKWAL OU SIMILAR</t>
  </si>
  <si>
    <t xml:space="preserve">12128/ORSE</t>
  </si>
  <si>
    <t xml:space="preserve">11.9</t>
  </si>
  <si>
    <t xml:space="preserve">FORNECIMENTO E INSTALAÇÃO DE ASSENTO SANITÁRIO CONVENCIONAL</t>
  </si>
  <si>
    <t xml:space="preserve">11.10</t>
  </si>
  <si>
    <t xml:space="preserve">FORNECIMENTO E INSTALAÇÃO DE PORTA-PAPEL HIGIÊNICO, LINHA DOMUS, REF. 102 C40, DA MEBER OU SIMILAR</t>
  </si>
  <si>
    <t xml:space="preserve">07611/ORSE</t>
  </si>
  <si>
    <t xml:space="preserve">11.11</t>
  </si>
  <si>
    <t xml:space="preserve">FORNECIMENTO E INSTALAÇÃO DE PORTA PAPEL TOALHA PARA PAPEL INTERFOLHA 2 OU 3 DOBRAS, INJETADO COM A FRENTE EM PLÁSTICO ABS BRANCO, COM VISOR FRONTAL PARA CONTROLE DE SUBSTITUIÇÃO DO PAPEL INTERFOLHA E FUNDO EM PLÁSTICO ABS CINZA.</t>
  </si>
  <si>
    <t xml:space="preserve">12208/ORSE</t>
  </si>
  <si>
    <t xml:space="preserve">12</t>
  </si>
  <si>
    <t xml:space="preserve">DIVERSOS</t>
  </si>
  <si>
    <t xml:space="preserve">12.1</t>
  </si>
  <si>
    <r>
      <rPr>
        <sz val="9"/>
        <color rgb="FF000000"/>
        <rFont val="Verdana"/>
        <family val="0"/>
        <charset val="1"/>
      </rPr>
      <t xml:space="preserve">CALHA DE DRENAGEM EM ALVENARIA/CONCRETO, CHAPISCADA E REBOCADA, SEM IMPERMEABILIZAÇÃO, INCLUSIVE ESCAVAÇÃO MANUAL.
</t>
    </r>
    <r>
      <rPr>
        <b val="true"/>
        <sz val="9"/>
        <color rgb="FF000000"/>
        <rFont val="Verdana"/>
        <family val="0"/>
        <charset val="1"/>
      </rPr>
      <t xml:space="preserve">CALHA EM CONCRETO DE DRENAGEM PLUVIAL.</t>
    </r>
  </si>
  <si>
    <t xml:space="preserve">09748/ORSE</t>
  </si>
  <si>
    <t xml:space="preserve">12.2</t>
  </si>
  <si>
    <r>
      <rPr>
        <sz val="9"/>
        <color rgb="FF000000"/>
        <rFont val="Verdana"/>
        <family val="0"/>
        <charset val="1"/>
      </rPr>
      <t xml:space="preserve">EXECUÇÃO DE PASSEIO (CALÇADA) OU PISO DE CONCRETO COM CONCRETO MOLDADO IN LOCO, FEITO EM OBRA, ACABAMENTO CONVENCIONAL, ESPESSURA 8 CM, ARMADO. AF_08/2022.
</t>
    </r>
    <r>
      <rPr>
        <b val="true"/>
        <sz val="9"/>
        <color rgb="FF000000"/>
        <rFont val="Verdana"/>
        <family val="0"/>
        <charset val="1"/>
      </rPr>
      <t xml:space="preserve">CALÇADA DE CONTORNO.</t>
    </r>
  </si>
  <si>
    <t xml:space="preserve">12.3</t>
  </si>
  <si>
    <r>
      <rPr>
        <sz val="9"/>
        <color rgb="FF000000"/>
        <rFont val="Verdana"/>
        <family val="0"/>
        <charset val="1"/>
      </rPr>
      <t xml:space="preserve">PLACA DE IDENTIFICAÇÃO EM AÇO ESCOVADO, DOBRADO NAS EXTREMIDADES DIM. 21 X 11CM - FORNECIMENTO E INSTALAÇÃO.
</t>
    </r>
    <r>
      <rPr>
        <b val="true"/>
        <sz val="9"/>
        <color rgb="FF000000"/>
        <rFont val="Verdana"/>
        <family val="0"/>
        <charset val="1"/>
      </rPr>
      <t xml:space="preserve">PLACAS DAS SALAS.</t>
    </r>
  </si>
  <si>
    <t xml:space="preserve">7721/ORSE</t>
  </si>
  <si>
    <t xml:space="preserve">12.4</t>
  </si>
  <si>
    <r>
      <rPr>
        <sz val="9"/>
        <color rgb="FF000000"/>
        <rFont val="Verdana"/>
        <family val="0"/>
        <charset val="1"/>
      </rPr>
      <t xml:space="preserve">LIMPEZA GERAL
</t>
    </r>
    <r>
      <rPr>
        <b val="true"/>
        <sz val="9"/>
        <color rgb="FF000000"/>
        <rFont val="Verdana"/>
        <family val="0"/>
        <charset val="1"/>
      </rPr>
      <t xml:space="preserve">LIMPEZA FINAL DE OBRA.</t>
    </r>
  </si>
  <si>
    <t xml:space="preserve">02450/ORSE</t>
  </si>
  <si>
    <t xml:space="preserve">TOTAL</t>
  </si>
  <si>
    <t xml:space="preserve">(R$)</t>
  </si>
  <si>
    <t xml:space="preserve">IMPORTA O PRESENTE ORÇAMENTO EM R$</t>
  </si>
  <si>
    <t xml:space="preserve">(duzentos e oitenta e sete mil, quinhentos e doze reais e nove centavos).</t>
  </si>
  <si>
    <t xml:space="preserve">José Haroldo Machado Júnior</t>
  </si>
  <si>
    <t xml:space="preserve">Analista Judiciário - Engenheiro</t>
  </si>
  <si>
    <t xml:space="preserve">SAOF/COADI/SENGE</t>
  </si>
  <si>
    <t xml:space="preserve">ADMINISTRAÇÃO LOCAL</t>
  </si>
  <si>
    <t xml:space="preserve">ENGENHEIRO CIVIL DE OBRA JUNIOR COM ENCARGOS COMPLEMENTARES</t>
  </si>
  <si>
    <t xml:space="preserve">h</t>
  </si>
  <si>
    <t xml:space="preserve">MESTRE DE OBRAS COM ENCARGOS COMPLEMENTARES</t>
  </si>
  <si>
    <t xml:space="preserve">mês</t>
  </si>
  <si>
    <t xml:space="preserve">CURVA ABC</t>
  </si>
  <si>
    <t xml:space="preserve">% ITENS</t>
  </si>
  <si>
    <t xml:space="preserve">% ORÇAMENTO</t>
  </si>
  <si>
    <t xml:space="preserve">% ACUMULADA</t>
  </si>
  <si>
    <t xml:space="preserve">CRONOGRAMA FÍSICO - FINANCEIRO</t>
  </si>
  <si>
    <t xml:space="preserve">VALOR</t>
  </si>
  <si>
    <t xml:space="preserve">1º  mês</t>
  </si>
  <si>
    <t xml:space="preserve">2º mês</t>
  </si>
  <si>
    <t xml:space="preserve">3º mês</t>
  </si>
  <si>
    <t xml:space="preserve">INSTALAÇÕES</t>
  </si>
  <si>
    <t xml:space="preserve">Totais simples</t>
  </si>
  <si>
    <t xml:space="preserve">Totais acumulados</t>
  </si>
  <si>
    <t xml:space="preserve">Percentuais simples</t>
  </si>
  <si>
    <t xml:space="preserve">Percentuais acumulados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</si>
</sst>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@"/>
    <numFmt numFmtId="166" formatCode="d&quot; de &quot;mmmm&quot; de &quot;yyyy"/>
    <numFmt numFmtId="167" formatCode="#,##0.00"/>
    <numFmt numFmtId="168" formatCode="#,##0.00000"/>
    <numFmt numFmtId="169" formatCode="0.00%"/>
    <numFmt numFmtId="170" formatCode="0.00"/>
    <numFmt numFmtId="171" formatCode="_(* #,##0.00_);_(* \(#,##0.00\);_(* \-??_);_(@_)"/>
    <numFmt numFmtId="172" formatCode="0"/>
    <numFmt numFmtId="173" formatCode="0.0"/>
    <numFmt numFmtId="174" formatCode="General"/>
    <numFmt numFmtId="175" formatCode="_([$R$ -416]* #,##0.00_);_([$R$ -416]* \(#,##0.00\);_([$R$ -416]* \-??_);_(@_)"/>
    <numFmt numFmtId="176" formatCode="&quot;R$ &quot;#,##0.00"/>
    <numFmt numFmtId="177" formatCode="_(&quot;R$ &quot;* #,##0.00_);_(&quot;R$ &quot;* \(#,##0.00\);_(&quot;R$ &quot;* \-??_);_(@_)"/>
  </numFmts>
  <fonts count="1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Verdana"/>
      <family val="0"/>
      <charset val="1"/>
    </font>
    <font>
      <b val="true"/>
      <sz val="9"/>
      <color rgb="FF000000"/>
      <name val="Verdana"/>
      <family val="0"/>
      <charset val="1"/>
    </font>
    <font>
      <b val="true"/>
      <sz val="11"/>
      <color rgb="FF000000"/>
      <name val="Verdana"/>
      <family val="0"/>
      <charset val="1"/>
    </font>
    <font>
      <sz val="9"/>
      <color rgb="FF000000"/>
      <name val="Verdana"/>
      <family val="0"/>
      <charset val="1"/>
    </font>
    <font>
      <sz val="11"/>
      <color rgb="FF000000"/>
      <name val="Verdana"/>
      <family val="0"/>
      <charset val="1"/>
    </font>
    <font>
      <sz val="11"/>
      <color rgb="FFFFFFFF"/>
      <name val="Verdana"/>
      <family val="0"/>
      <charset val="1"/>
    </font>
    <font>
      <sz val="9"/>
      <color rgb="FFFF0000"/>
      <name val="Verdana"/>
      <family val="0"/>
      <charset val="1"/>
    </font>
    <font>
      <u val="single"/>
      <sz val="9"/>
      <color rgb="FF000000"/>
      <name val="Verdana"/>
      <family val="0"/>
      <charset val="1"/>
    </font>
    <font>
      <b val="true"/>
      <sz val="18"/>
      <color rgb="FF000000"/>
      <name val="Verdana"/>
      <family val="2"/>
    </font>
    <font>
      <sz val="10"/>
      <color rgb="FF000000"/>
      <name val="Arial"/>
      <family val="2"/>
    </font>
    <font>
      <sz val="10"/>
      <color rgb="FF1A1A1A"/>
      <name val="Arial"/>
      <family val="2"/>
    </font>
    <font>
      <b val="true"/>
      <sz val="12"/>
      <color rgb="FF000000"/>
      <name val="Roboto"/>
      <family val="0"/>
      <charset val="1"/>
    </font>
    <font>
      <b val="true"/>
      <sz val="8"/>
      <color rgb="FF000000"/>
      <name val="Verdana"/>
      <family val="0"/>
      <charset val="1"/>
    </font>
    <font>
      <sz val="8"/>
      <color rgb="FF000000"/>
      <name val="Verdana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3F3F3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B7B7B7"/>
      </patternFill>
    </fill>
    <fill>
      <patternFill patternType="solid">
        <fgColor rgb="FFEFEFEF"/>
        <bgColor rgb="FFF3F3F3"/>
      </patternFill>
    </fill>
    <fill>
      <patternFill patternType="solid">
        <fgColor rgb="FFF3F3F3"/>
        <bgColor rgb="FFEFEFEF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6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5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9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8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4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7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7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7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7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1" fontId="7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8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4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5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5" fillId="6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7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9" fontId="5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7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4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5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5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3" fontId="7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11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1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7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7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7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1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7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2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7" fillId="4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17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5" fontId="17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6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6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7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7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7" fontId="1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>
          <bgColor rgb="FF969696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B8B8B"/>
      <rgbColor rgb="FF9999FF"/>
      <rgbColor rgb="FF993366"/>
      <rgbColor rgb="FFF3F3F3"/>
      <rgbColor rgb="FFEFEFE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B7B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A1A1A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Verdana"/>
                <a:ea typeface="Arial"/>
              </a:defRPr>
            </a:pPr>
            <a:r>
              <a:rPr b="1" sz="1800" spc="-1" strike="noStrike">
                <a:solidFill>
                  <a:srgbClr val="000000"/>
                </a:solidFill>
                <a:latin typeface="Verdana"/>
                <a:ea typeface="Arial"/>
              </a:rPr>
              <a:t>Curva ABC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ineChart>
        <c:grouping val="standard"/>
        <c:varyColors val="0"/>
        <c:ser>
          <c:idx val="0"/>
          <c:order val="0"/>
          <c:tx>
            <c:strRef>
              <c:f>'CURVA ABC'!$G$7</c:f>
              <c:strCache>
                <c:ptCount val="1"/>
                <c:pt idx="0">
                  <c:v>% ACUMULADA</c:v>
                </c:pt>
              </c:strCache>
            </c:strRef>
          </c:tx>
          <c:spPr>
            <a:solidFill>
              <a:srgbClr val="4f81bd"/>
            </a:solidFill>
            <a:ln w="19080">
              <a:solidFill>
                <a:srgbClr val="4f81bd"/>
              </a:solidFill>
              <a:round/>
            </a:ln>
          </c:spPr>
          <c:marker>
            <c:symbol val="none"/>
          </c:marker>
          <c:dPt>
            <c:idx val="17"/>
            <c:marker>
              <c:symbol val="none"/>
            </c:marker>
          </c:dPt>
          <c:dPt>
            <c:idx val="25"/>
            <c:marker>
              <c:symbol val="triangle"/>
              <c:size val="10"/>
              <c:spPr>
                <a:solidFill>
                  <a:srgbClr val="4f81bd"/>
                </a:solidFill>
              </c:spPr>
            </c:marker>
          </c:dPt>
          <c:dPt>
            <c:idx val="26"/>
            <c:marker>
              <c:symbol val="none"/>
            </c:marker>
          </c:dPt>
          <c:dPt>
            <c:idx val="69"/>
            <c:marker>
              <c:symbol val="triangle"/>
              <c:size val="10"/>
              <c:spPr>
                <a:solidFill>
                  <a:srgbClr val="4f81bd"/>
                </a:solidFill>
              </c:spPr>
            </c:marker>
          </c:dPt>
          <c:dLbls>
            <c:dLbl>
              <c:idx val="17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5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6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69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'CURVA ABC'!$B$8:$B$180</c:f>
              <c:strCache>
                <c:ptCount val="173"/>
                <c:pt idx="0">
                  <c:v>0,58%</c:v>
                </c:pt>
                <c:pt idx="1">
                  <c:v>1,16%</c:v>
                </c:pt>
                <c:pt idx="2">
                  <c:v>1,73%</c:v>
                </c:pt>
                <c:pt idx="3">
                  <c:v>2,31%</c:v>
                </c:pt>
                <c:pt idx="4">
                  <c:v>2,89%</c:v>
                </c:pt>
                <c:pt idx="5">
                  <c:v>3,47%</c:v>
                </c:pt>
                <c:pt idx="6">
                  <c:v>4,05%</c:v>
                </c:pt>
                <c:pt idx="7">
                  <c:v>4,62%</c:v>
                </c:pt>
                <c:pt idx="8">
                  <c:v>5,20%</c:v>
                </c:pt>
                <c:pt idx="9">
                  <c:v>5,78%</c:v>
                </c:pt>
                <c:pt idx="10">
                  <c:v>6,36%</c:v>
                </c:pt>
                <c:pt idx="11">
                  <c:v>6,94%</c:v>
                </c:pt>
                <c:pt idx="12">
                  <c:v>7,51%</c:v>
                </c:pt>
                <c:pt idx="13">
                  <c:v>8,09%</c:v>
                </c:pt>
                <c:pt idx="14">
                  <c:v>8,67%</c:v>
                </c:pt>
                <c:pt idx="15">
                  <c:v>9,25%</c:v>
                </c:pt>
                <c:pt idx="16">
                  <c:v>9,83%</c:v>
                </c:pt>
                <c:pt idx="17">
                  <c:v>10,40%</c:v>
                </c:pt>
                <c:pt idx="18">
                  <c:v>10,98%</c:v>
                </c:pt>
                <c:pt idx="19">
                  <c:v>11,56%</c:v>
                </c:pt>
                <c:pt idx="20">
                  <c:v>12,14%</c:v>
                </c:pt>
                <c:pt idx="21">
                  <c:v>12,72%</c:v>
                </c:pt>
                <c:pt idx="22">
                  <c:v>13,29%</c:v>
                </c:pt>
                <c:pt idx="23">
                  <c:v>13,87%</c:v>
                </c:pt>
                <c:pt idx="24">
                  <c:v>14,45%</c:v>
                </c:pt>
                <c:pt idx="25">
                  <c:v>15,03%</c:v>
                </c:pt>
                <c:pt idx="26">
                  <c:v>15,61%</c:v>
                </c:pt>
                <c:pt idx="27">
                  <c:v>16,18%</c:v>
                </c:pt>
                <c:pt idx="28">
                  <c:v>16,76%</c:v>
                </c:pt>
                <c:pt idx="29">
                  <c:v>17,34%</c:v>
                </c:pt>
                <c:pt idx="30">
                  <c:v>17,92%</c:v>
                </c:pt>
                <c:pt idx="31">
                  <c:v>18,50%</c:v>
                </c:pt>
                <c:pt idx="32">
                  <c:v>19,08%</c:v>
                </c:pt>
                <c:pt idx="33">
                  <c:v>19,65%</c:v>
                </c:pt>
                <c:pt idx="34">
                  <c:v>20,23%</c:v>
                </c:pt>
                <c:pt idx="35">
                  <c:v>20,81%</c:v>
                </c:pt>
                <c:pt idx="36">
                  <c:v>21,39%</c:v>
                </c:pt>
                <c:pt idx="37">
                  <c:v>21,97%</c:v>
                </c:pt>
                <c:pt idx="38">
                  <c:v>22,54%</c:v>
                </c:pt>
                <c:pt idx="39">
                  <c:v>23,12%</c:v>
                </c:pt>
                <c:pt idx="40">
                  <c:v>23,70%</c:v>
                </c:pt>
                <c:pt idx="41">
                  <c:v>24,28%</c:v>
                </c:pt>
                <c:pt idx="42">
                  <c:v>24,86%</c:v>
                </c:pt>
                <c:pt idx="43">
                  <c:v>25,43%</c:v>
                </c:pt>
                <c:pt idx="44">
                  <c:v>26,01%</c:v>
                </c:pt>
                <c:pt idx="45">
                  <c:v>26,59%</c:v>
                </c:pt>
                <c:pt idx="46">
                  <c:v>27,17%</c:v>
                </c:pt>
                <c:pt idx="47">
                  <c:v>27,75%</c:v>
                </c:pt>
                <c:pt idx="48">
                  <c:v>28,32%</c:v>
                </c:pt>
                <c:pt idx="49">
                  <c:v>28,90%</c:v>
                </c:pt>
                <c:pt idx="50">
                  <c:v>29,48%</c:v>
                </c:pt>
                <c:pt idx="51">
                  <c:v>30,06%</c:v>
                </c:pt>
                <c:pt idx="52">
                  <c:v>30,64%</c:v>
                </c:pt>
                <c:pt idx="53">
                  <c:v>31,21%</c:v>
                </c:pt>
                <c:pt idx="54">
                  <c:v>31,79%</c:v>
                </c:pt>
                <c:pt idx="55">
                  <c:v>32,37%</c:v>
                </c:pt>
                <c:pt idx="56">
                  <c:v>32,95%</c:v>
                </c:pt>
                <c:pt idx="57">
                  <c:v>33,53%</c:v>
                </c:pt>
                <c:pt idx="58">
                  <c:v>34,10%</c:v>
                </c:pt>
                <c:pt idx="59">
                  <c:v>34,68%</c:v>
                </c:pt>
                <c:pt idx="60">
                  <c:v>35,26%</c:v>
                </c:pt>
                <c:pt idx="61">
                  <c:v>35,84%</c:v>
                </c:pt>
                <c:pt idx="62">
                  <c:v>36,42%</c:v>
                </c:pt>
                <c:pt idx="63">
                  <c:v>36,99%</c:v>
                </c:pt>
                <c:pt idx="64">
                  <c:v>37,57%</c:v>
                </c:pt>
                <c:pt idx="65">
                  <c:v>38,15%</c:v>
                </c:pt>
                <c:pt idx="66">
                  <c:v>38,73%</c:v>
                </c:pt>
                <c:pt idx="67">
                  <c:v>39,31%</c:v>
                </c:pt>
                <c:pt idx="68">
                  <c:v>39,88%</c:v>
                </c:pt>
                <c:pt idx="69">
                  <c:v>40,46%</c:v>
                </c:pt>
                <c:pt idx="70">
                  <c:v>41,04%</c:v>
                </c:pt>
                <c:pt idx="71">
                  <c:v>41,62%</c:v>
                </c:pt>
                <c:pt idx="72">
                  <c:v>42,20%</c:v>
                </c:pt>
                <c:pt idx="73">
                  <c:v>42,77%</c:v>
                </c:pt>
                <c:pt idx="74">
                  <c:v>43,35%</c:v>
                </c:pt>
                <c:pt idx="75">
                  <c:v>43,93%</c:v>
                </c:pt>
                <c:pt idx="76">
                  <c:v>44,51%</c:v>
                </c:pt>
                <c:pt idx="77">
                  <c:v>45,09%</c:v>
                </c:pt>
                <c:pt idx="78">
                  <c:v>45,66%</c:v>
                </c:pt>
                <c:pt idx="79">
                  <c:v>46,24%</c:v>
                </c:pt>
                <c:pt idx="80">
                  <c:v>46,82%</c:v>
                </c:pt>
                <c:pt idx="81">
                  <c:v>47,40%</c:v>
                </c:pt>
                <c:pt idx="82">
                  <c:v>47,98%</c:v>
                </c:pt>
                <c:pt idx="83">
                  <c:v>48,55%</c:v>
                </c:pt>
                <c:pt idx="84">
                  <c:v>49,13%</c:v>
                </c:pt>
                <c:pt idx="85">
                  <c:v>49,71%</c:v>
                </c:pt>
                <c:pt idx="86">
                  <c:v>50,29%</c:v>
                </c:pt>
                <c:pt idx="87">
                  <c:v>50,87%</c:v>
                </c:pt>
                <c:pt idx="88">
                  <c:v>51,45%</c:v>
                </c:pt>
                <c:pt idx="89">
                  <c:v>52,02%</c:v>
                </c:pt>
                <c:pt idx="90">
                  <c:v>52,60%</c:v>
                </c:pt>
                <c:pt idx="91">
                  <c:v>53,18%</c:v>
                </c:pt>
                <c:pt idx="92">
                  <c:v>53,76%</c:v>
                </c:pt>
                <c:pt idx="93">
                  <c:v>54,34%</c:v>
                </c:pt>
                <c:pt idx="94">
                  <c:v>54,91%</c:v>
                </c:pt>
                <c:pt idx="95">
                  <c:v>55,49%</c:v>
                </c:pt>
                <c:pt idx="96">
                  <c:v>56,07%</c:v>
                </c:pt>
                <c:pt idx="97">
                  <c:v>56,65%</c:v>
                </c:pt>
                <c:pt idx="98">
                  <c:v>57,23%</c:v>
                </c:pt>
                <c:pt idx="99">
                  <c:v>57,80%</c:v>
                </c:pt>
                <c:pt idx="100">
                  <c:v>58,38%</c:v>
                </c:pt>
                <c:pt idx="101">
                  <c:v>58,96%</c:v>
                </c:pt>
                <c:pt idx="102">
                  <c:v>59,54%</c:v>
                </c:pt>
                <c:pt idx="103">
                  <c:v>0,601156069364162</c:v>
                </c:pt>
                <c:pt idx="104">
                  <c:v>60,69%</c:v>
                </c:pt>
                <c:pt idx="105">
                  <c:v>61,27%</c:v>
                </c:pt>
                <c:pt idx="106">
                  <c:v>61,85%</c:v>
                </c:pt>
                <c:pt idx="107">
                  <c:v>62,43%</c:v>
                </c:pt>
                <c:pt idx="108">
                  <c:v>63,01%</c:v>
                </c:pt>
                <c:pt idx="109">
                  <c:v>63,58%</c:v>
                </c:pt>
                <c:pt idx="110">
                  <c:v>64,16%</c:v>
                </c:pt>
                <c:pt idx="111">
                  <c:v>64,74%</c:v>
                </c:pt>
                <c:pt idx="112">
                  <c:v>65,32%</c:v>
                </c:pt>
                <c:pt idx="113">
                  <c:v>65,90%</c:v>
                </c:pt>
                <c:pt idx="114">
                  <c:v>66,47%</c:v>
                </c:pt>
                <c:pt idx="115">
                  <c:v>67,05%</c:v>
                </c:pt>
                <c:pt idx="116">
                  <c:v>67,63%</c:v>
                </c:pt>
                <c:pt idx="117">
                  <c:v>68,21%</c:v>
                </c:pt>
                <c:pt idx="118">
                  <c:v>68,79%</c:v>
                </c:pt>
                <c:pt idx="119">
                  <c:v>69,36%</c:v>
                </c:pt>
                <c:pt idx="120">
                  <c:v>69,94%</c:v>
                </c:pt>
                <c:pt idx="121">
                  <c:v>70,52%</c:v>
                </c:pt>
                <c:pt idx="122">
                  <c:v>71,10%</c:v>
                </c:pt>
                <c:pt idx="123">
                  <c:v>71,68%</c:v>
                </c:pt>
                <c:pt idx="124">
                  <c:v>72,25%</c:v>
                </c:pt>
                <c:pt idx="125">
                  <c:v>72,83%</c:v>
                </c:pt>
                <c:pt idx="126">
                  <c:v>73,41%</c:v>
                </c:pt>
                <c:pt idx="127">
                  <c:v>73,99%</c:v>
                </c:pt>
                <c:pt idx="128">
                  <c:v>74,57%</c:v>
                </c:pt>
                <c:pt idx="129">
                  <c:v>75,14%</c:v>
                </c:pt>
                <c:pt idx="130">
                  <c:v>75,72%</c:v>
                </c:pt>
                <c:pt idx="131">
                  <c:v>76,30%</c:v>
                </c:pt>
                <c:pt idx="132">
                  <c:v>76,88%</c:v>
                </c:pt>
                <c:pt idx="133">
                  <c:v>77,46%</c:v>
                </c:pt>
                <c:pt idx="134">
                  <c:v>78,03%</c:v>
                </c:pt>
                <c:pt idx="135">
                  <c:v>78,61%</c:v>
                </c:pt>
                <c:pt idx="136">
                  <c:v>79,19%</c:v>
                </c:pt>
                <c:pt idx="137">
                  <c:v>79,77%</c:v>
                </c:pt>
                <c:pt idx="138">
                  <c:v>80,35%</c:v>
                </c:pt>
                <c:pt idx="139">
                  <c:v>80,92%</c:v>
                </c:pt>
                <c:pt idx="140">
                  <c:v>81,50%</c:v>
                </c:pt>
                <c:pt idx="141">
                  <c:v>82,08%</c:v>
                </c:pt>
                <c:pt idx="142">
                  <c:v>82,66%</c:v>
                </c:pt>
                <c:pt idx="143">
                  <c:v>83,24%</c:v>
                </c:pt>
                <c:pt idx="144">
                  <c:v>83,82%</c:v>
                </c:pt>
                <c:pt idx="145">
                  <c:v>84,39%</c:v>
                </c:pt>
                <c:pt idx="146">
                  <c:v>84,97%</c:v>
                </c:pt>
                <c:pt idx="147">
                  <c:v>85,55%</c:v>
                </c:pt>
                <c:pt idx="148">
                  <c:v>86,13%</c:v>
                </c:pt>
                <c:pt idx="149">
                  <c:v>86,71%</c:v>
                </c:pt>
                <c:pt idx="150">
                  <c:v>87,28%</c:v>
                </c:pt>
                <c:pt idx="151">
                  <c:v>87,86%</c:v>
                </c:pt>
                <c:pt idx="152">
                  <c:v>88,44%</c:v>
                </c:pt>
                <c:pt idx="153">
                  <c:v>89,02%</c:v>
                </c:pt>
                <c:pt idx="154">
                  <c:v>89,60%</c:v>
                </c:pt>
                <c:pt idx="155">
                  <c:v>90,17%</c:v>
                </c:pt>
                <c:pt idx="156">
                  <c:v>90,75%</c:v>
                </c:pt>
                <c:pt idx="157">
                  <c:v>91,33%</c:v>
                </c:pt>
                <c:pt idx="158">
                  <c:v>91,91%</c:v>
                </c:pt>
                <c:pt idx="159">
                  <c:v>92,49%</c:v>
                </c:pt>
                <c:pt idx="160">
                  <c:v>93,06%</c:v>
                </c:pt>
                <c:pt idx="161">
                  <c:v>93,64%</c:v>
                </c:pt>
                <c:pt idx="162">
                  <c:v>94,22%</c:v>
                </c:pt>
                <c:pt idx="163">
                  <c:v>94,80%</c:v>
                </c:pt>
                <c:pt idx="164">
                  <c:v>95,38%</c:v>
                </c:pt>
                <c:pt idx="165">
                  <c:v>95,95%</c:v>
                </c:pt>
                <c:pt idx="166">
                  <c:v>96,53%</c:v>
                </c:pt>
                <c:pt idx="167">
                  <c:v>97,11%</c:v>
                </c:pt>
                <c:pt idx="168">
                  <c:v>97,69%</c:v>
                </c:pt>
                <c:pt idx="169">
                  <c:v>98,27%</c:v>
                </c:pt>
                <c:pt idx="170">
                  <c:v>98,84%</c:v>
                </c:pt>
                <c:pt idx="171">
                  <c:v>99,42%</c:v>
                </c:pt>
                <c:pt idx="172">
                  <c:v>100,00%</c:v>
                </c:pt>
              </c:strCache>
            </c:strRef>
          </c:cat>
          <c:val>
            <c:numRef>
              <c:f>'CURVA ABC'!$G$8:$G$180</c:f>
              <c:numCache>
                <c:formatCode>General</c:formatCode>
                <c:ptCount val="173"/>
                <c:pt idx="0">
                  <c:v>0.08773656002</c:v>
                </c:pt>
                <c:pt idx="1">
                  <c:v>0.1670459109</c:v>
                </c:pt>
                <c:pt idx="2">
                  <c:v>0.21206542494</c:v>
                </c:pt>
                <c:pt idx="3">
                  <c:v>0.25033279993</c:v>
                </c:pt>
                <c:pt idx="4">
                  <c:v>0.2874708784</c:v>
                </c:pt>
                <c:pt idx="5">
                  <c:v>0.31657693946</c:v>
                </c:pt>
                <c:pt idx="6">
                  <c:v>0.34526725313</c:v>
                </c:pt>
                <c:pt idx="7">
                  <c:v>0.37226737004</c:v>
                </c:pt>
                <c:pt idx="8">
                  <c:v>0.39913984014</c:v>
                </c:pt>
                <c:pt idx="9">
                  <c:v>0.42358993071</c:v>
                </c:pt>
                <c:pt idx="10">
                  <c:v>0.44422492464</c:v>
                </c:pt>
                <c:pt idx="11">
                  <c:v>0.4626179078</c:v>
                </c:pt>
                <c:pt idx="12">
                  <c:v>0.47919275871</c:v>
                </c:pt>
                <c:pt idx="13">
                  <c:v>0.49446662432</c:v>
                </c:pt>
                <c:pt idx="14">
                  <c:v>0.50893592898</c:v>
                </c:pt>
                <c:pt idx="15">
                  <c:v>0.52337921734</c:v>
                </c:pt>
                <c:pt idx="16">
                  <c:v>0.5369810503</c:v>
                </c:pt>
                <c:pt idx="17">
                  <c:v>0.54990155052</c:v>
                </c:pt>
                <c:pt idx="18">
                  <c:v>0.56251038384</c:v>
                </c:pt>
                <c:pt idx="19">
                  <c:v>0.5744128399</c:v>
                </c:pt>
                <c:pt idx="20">
                  <c:v>0.58615419526</c:v>
                </c:pt>
                <c:pt idx="21">
                  <c:v>0.59761288563</c:v>
                </c:pt>
                <c:pt idx="22">
                  <c:v>0.60859882649</c:v>
                </c:pt>
                <c:pt idx="23">
                  <c:v>0.61940211834</c:v>
                </c:pt>
                <c:pt idx="24">
                  <c:v>0.63005940937</c:v>
                </c:pt>
                <c:pt idx="25">
                  <c:v>0.64051412109</c:v>
                </c:pt>
                <c:pt idx="26">
                  <c:v>0.65057577629</c:v>
                </c:pt>
                <c:pt idx="27">
                  <c:v>0.660565768071</c:v>
                </c:pt>
                <c:pt idx="28">
                  <c:v>0.670364243035</c:v>
                </c:pt>
                <c:pt idx="29">
                  <c:v>0.679862417582</c:v>
                </c:pt>
                <c:pt idx="30">
                  <c:v>0.688687742159</c:v>
                </c:pt>
                <c:pt idx="31">
                  <c:v>0.697160220703</c:v>
                </c:pt>
                <c:pt idx="32">
                  <c:v>0.705484392439</c:v>
                </c:pt>
                <c:pt idx="33">
                  <c:v>0.713580653758</c:v>
                </c:pt>
                <c:pt idx="34">
                  <c:v>0.721388499378</c:v>
                </c:pt>
                <c:pt idx="35">
                  <c:v>0.72916251129</c:v>
                </c:pt>
                <c:pt idx="36">
                  <c:v>0.736659462156</c:v>
                </c:pt>
                <c:pt idx="37">
                  <c:v>0.74408519619</c:v>
                </c:pt>
                <c:pt idx="38">
                  <c:v>0.751373933202</c:v>
                </c:pt>
                <c:pt idx="39">
                  <c:v>0.758611934956</c:v>
                </c:pt>
                <c:pt idx="40">
                  <c:v>0.765541643585</c:v>
                </c:pt>
                <c:pt idx="41">
                  <c:v>0.772299373358</c:v>
                </c:pt>
                <c:pt idx="42">
                  <c:v>0.778704518304</c:v>
                </c:pt>
                <c:pt idx="43">
                  <c:v>0.784966689784</c:v>
                </c:pt>
                <c:pt idx="44">
                  <c:v>0.791037393836</c:v>
                </c:pt>
                <c:pt idx="45">
                  <c:v>0.797077626821</c:v>
                </c:pt>
                <c:pt idx="46">
                  <c:v>0.802758479439</c:v>
                </c:pt>
                <c:pt idx="47">
                  <c:v>0.808268397331</c:v>
                </c:pt>
                <c:pt idx="48">
                  <c:v>0.813748514737</c:v>
                </c:pt>
                <c:pt idx="49">
                  <c:v>0.819144155695</c:v>
                </c:pt>
                <c:pt idx="50">
                  <c:v>0.824318199014</c:v>
                </c:pt>
                <c:pt idx="51">
                  <c:v>0.829305404971</c:v>
                </c:pt>
                <c:pt idx="52">
                  <c:v>0.83421853126</c:v>
                </c:pt>
                <c:pt idx="53">
                  <c:v>0.838989088239</c:v>
                </c:pt>
                <c:pt idx="54">
                  <c:v>0.843714906926</c:v>
                </c:pt>
                <c:pt idx="55">
                  <c:v>0.84813272465</c:v>
                </c:pt>
                <c:pt idx="56">
                  <c:v>0.852533847424</c:v>
                </c:pt>
                <c:pt idx="57">
                  <c:v>0.856892429378</c:v>
                </c:pt>
                <c:pt idx="58">
                  <c:v>0.861162566355</c:v>
                </c:pt>
                <c:pt idx="59">
                  <c:v>0.865390910307</c:v>
                </c:pt>
                <c:pt idx="60">
                  <c:v>0.869528190261</c:v>
                </c:pt>
                <c:pt idx="61">
                  <c:v>0.873312726786</c:v>
                </c:pt>
                <c:pt idx="62">
                  <c:v>0.877079542317</c:v>
                </c:pt>
                <c:pt idx="63">
                  <c:v>0.880503820946</c:v>
                </c:pt>
                <c:pt idx="64">
                  <c:v>0.883819055465</c:v>
                </c:pt>
                <c:pt idx="65">
                  <c:v>0.887134289984</c:v>
                </c:pt>
                <c:pt idx="66">
                  <c:v>0.89038383683</c:v>
                </c:pt>
                <c:pt idx="67">
                  <c:v>0.893517896358</c:v>
                </c:pt>
                <c:pt idx="68">
                  <c:v>0.89664176501</c:v>
                </c:pt>
                <c:pt idx="69">
                  <c:v>0.899720939888999</c:v>
                </c:pt>
                <c:pt idx="70">
                  <c:v>0.902694011402999</c:v>
                </c:pt>
                <c:pt idx="71">
                  <c:v>0.905646930720999</c:v>
                </c:pt>
                <c:pt idx="72">
                  <c:v>0.908591337700999</c:v>
                </c:pt>
                <c:pt idx="73">
                  <c:v>0.911487807219</c:v>
                </c:pt>
                <c:pt idx="74">
                  <c:v>0.914381929009</c:v>
                </c:pt>
                <c:pt idx="75">
                  <c:v>0.917216461653</c:v>
                </c:pt>
                <c:pt idx="76">
                  <c:v>0.920010222446</c:v>
                </c:pt>
                <c:pt idx="77">
                  <c:v>0.922797096572</c:v>
                </c:pt>
                <c:pt idx="78">
                  <c:v>0.925520425544</c:v>
                </c:pt>
                <c:pt idx="79">
                  <c:v>0.928192730574</c:v>
                </c:pt>
                <c:pt idx="80">
                  <c:v>0.930700868594</c:v>
                </c:pt>
                <c:pt idx="81">
                  <c:v>0.933208867489</c:v>
                </c:pt>
                <c:pt idx="82">
                  <c:v>0.935602502497</c:v>
                </c:pt>
                <c:pt idx="83">
                  <c:v>0.937961916335</c:v>
                </c:pt>
                <c:pt idx="84">
                  <c:v>0.940298597216</c:v>
                </c:pt>
                <c:pt idx="85">
                  <c:v>0.942429916297</c:v>
                </c:pt>
                <c:pt idx="86">
                  <c:v>0.94454763595</c:v>
                </c:pt>
                <c:pt idx="87">
                  <c:v>0.946567690144</c:v>
                </c:pt>
                <c:pt idx="88">
                  <c:v>0.948522668813</c:v>
                </c:pt>
                <c:pt idx="89">
                  <c:v>0.950361234986</c:v>
                </c:pt>
                <c:pt idx="90">
                  <c:v>0.952149694744</c:v>
                </c:pt>
                <c:pt idx="91">
                  <c:v>0.953866352999</c:v>
                </c:pt>
                <c:pt idx="92">
                  <c:v>0.955547430141</c:v>
                </c:pt>
                <c:pt idx="93">
                  <c:v>0.957123016067</c:v>
                </c:pt>
                <c:pt idx="94">
                  <c:v>0.958602084312</c:v>
                </c:pt>
                <c:pt idx="95">
                  <c:v>0.960047825263</c:v>
                </c:pt>
                <c:pt idx="96">
                  <c:v>0.961454291343</c:v>
                </c:pt>
                <c:pt idx="97">
                  <c:v>0.962812112512</c:v>
                </c:pt>
                <c:pt idx="98">
                  <c:v>0.964156264691</c:v>
                </c:pt>
                <c:pt idx="99">
                  <c:v>0.965456456979</c:v>
                </c:pt>
                <c:pt idx="100">
                  <c:v>0.966735134345</c:v>
                </c:pt>
                <c:pt idx="101">
                  <c:v>0.96794216255</c:v>
                </c:pt>
                <c:pt idx="102">
                  <c:v>0.969114356741</c:v>
                </c:pt>
                <c:pt idx="103">
                  <c:v>0.970281264198</c:v>
                </c:pt>
                <c:pt idx="104">
                  <c:v>0.971375652965</c:v>
                </c:pt>
                <c:pt idx="105">
                  <c:v>0.972413348464</c:v>
                </c:pt>
                <c:pt idx="106">
                  <c:v>0.973416980352</c:v>
                </c:pt>
                <c:pt idx="107">
                  <c:v>0.974411442886</c:v>
                </c:pt>
                <c:pt idx="108">
                  <c:v>0.9753711938361</c:v>
                </c:pt>
                <c:pt idx="109">
                  <c:v>0.9763233972774</c:v>
                </c:pt>
                <c:pt idx="110">
                  <c:v>0.9772752379514</c:v>
                </c:pt>
                <c:pt idx="111">
                  <c:v>0.9781997208192</c:v>
                </c:pt>
                <c:pt idx="112">
                  <c:v>0.9791053870868</c:v>
                </c:pt>
                <c:pt idx="113">
                  <c:v>0.9799759591778</c:v>
                </c:pt>
                <c:pt idx="114">
                  <c:v>0.9808250601716</c:v>
                </c:pt>
                <c:pt idx="115">
                  <c:v>0.9816233466064</c:v>
                </c:pt>
                <c:pt idx="116">
                  <c:v>0.9824145829028</c:v>
                </c:pt>
                <c:pt idx="117">
                  <c:v>0.9831898685655</c:v>
                </c:pt>
                <c:pt idx="118">
                  <c:v>0.9839488627393</c:v>
                </c:pt>
                <c:pt idx="119">
                  <c:v>0.9847059787312</c:v>
                </c:pt>
                <c:pt idx="120">
                  <c:v>0.9854012538451</c:v>
                </c:pt>
                <c:pt idx="121">
                  <c:v>0.9860909639756</c:v>
                </c:pt>
                <c:pt idx="122">
                  <c:v>0.9867617183813</c:v>
                </c:pt>
                <c:pt idx="123">
                  <c:v>0.9874254122144</c:v>
                </c:pt>
                <c:pt idx="124">
                  <c:v>0.9880776202695</c:v>
                </c:pt>
                <c:pt idx="125">
                  <c:v>0.9887046547744</c:v>
                </c:pt>
                <c:pt idx="126">
                  <c:v>0.9893181941945</c:v>
                </c:pt>
                <c:pt idx="127">
                  <c:v>0.9899111362198</c:v>
                </c:pt>
                <c:pt idx="128">
                  <c:v>0.9904961551</c:v>
                </c:pt>
                <c:pt idx="129">
                  <c:v>0.9910683745184</c:v>
                </c:pt>
                <c:pt idx="130">
                  <c:v>0.9916228555522</c:v>
                </c:pt>
                <c:pt idx="131">
                  <c:v>0.9921412337562</c:v>
                </c:pt>
                <c:pt idx="132">
                  <c:v>0.9926271472382</c:v>
                </c:pt>
                <c:pt idx="133">
                  <c:v>0.9930787738141</c:v>
                </c:pt>
                <c:pt idx="134">
                  <c:v>0.9934977127209</c:v>
                </c:pt>
                <c:pt idx="135">
                  <c:v>0.993892478731</c:v>
                </c:pt>
                <c:pt idx="136">
                  <c:v>0.9942480811704</c:v>
                </c:pt>
                <c:pt idx="137">
                  <c:v>0.9945671286251</c:v>
                </c:pt>
                <c:pt idx="138">
                  <c:v>0.9948825936217</c:v>
                </c:pt>
                <c:pt idx="139">
                  <c:v>0.9951952065643</c:v>
                </c:pt>
                <c:pt idx="140">
                  <c:v>0.995495715668</c:v>
                </c:pt>
                <c:pt idx="141">
                  <c:v>0.995794137903</c:v>
                </c:pt>
                <c:pt idx="142">
                  <c:v>0.9960879690267</c:v>
                </c:pt>
                <c:pt idx="143">
                  <c:v>0.9963559674974</c:v>
                </c:pt>
                <c:pt idx="144">
                  <c:v>0.9966208954885</c:v>
                </c:pt>
                <c:pt idx="145">
                  <c:v>0.9968855800116</c:v>
                </c:pt>
                <c:pt idx="146">
                  <c:v>0.997088980155</c:v>
                </c:pt>
                <c:pt idx="147">
                  <c:v>0.9972917542377</c:v>
                </c:pt>
                <c:pt idx="148">
                  <c:v>0.9974889981182</c:v>
                </c:pt>
                <c:pt idx="149">
                  <c:v>0.9976718426041</c:v>
                </c:pt>
                <c:pt idx="150">
                  <c:v>0.9978518287754</c:v>
                </c:pt>
                <c:pt idx="151">
                  <c:v>0.9980194739004</c:v>
                </c:pt>
                <c:pt idx="152">
                  <c:v>0.9981692067351</c:v>
                </c:pt>
                <c:pt idx="153">
                  <c:v>0.9983137223978</c:v>
                </c:pt>
                <c:pt idx="154">
                  <c:v>0.9984513166124</c:v>
                </c:pt>
                <c:pt idx="155">
                  <c:v>0.9985873456754</c:v>
                </c:pt>
                <c:pt idx="156">
                  <c:v>0.9987200357484</c:v>
                </c:pt>
                <c:pt idx="157">
                  <c:v>0.9988453174373</c:v>
                </c:pt>
                <c:pt idx="158">
                  <c:v>0.9989631211797</c:v>
                </c:pt>
                <c:pt idx="159">
                  <c:v>0.9990741425986</c:v>
                </c:pt>
                <c:pt idx="160">
                  <c:v>0.9991799468455</c:v>
                </c:pt>
                <c:pt idx="161">
                  <c:v>0.9992856815301</c:v>
                </c:pt>
                <c:pt idx="162">
                  <c:v>0.99938473823467</c:v>
                </c:pt>
                <c:pt idx="163">
                  <c:v>0.9994688042652</c:v>
                </c:pt>
                <c:pt idx="164">
                  <c:v>0.9995517225179</c:v>
                </c:pt>
                <c:pt idx="165">
                  <c:v>0.99962455423818</c:v>
                </c:pt>
                <c:pt idx="166">
                  <c:v>0.99969150794474</c:v>
                </c:pt>
                <c:pt idx="167">
                  <c:v>0.99975526178585</c:v>
                </c:pt>
                <c:pt idx="168">
                  <c:v>0.99981432017221</c:v>
                </c:pt>
                <c:pt idx="169">
                  <c:v>0.99987282206023</c:v>
                </c:pt>
                <c:pt idx="170">
                  <c:v>0.99992593287058</c:v>
                </c:pt>
                <c:pt idx="171">
                  <c:v>0.99996916583539</c:v>
                </c:pt>
                <c:pt idx="172">
                  <c:v>1.00000000001718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0"/>
        <c:axId val="12368161"/>
        <c:axId val="94839311"/>
      </c:lineChart>
      <c:catAx>
        <c:axId val="12368161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sz="1000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% ITENS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4839311"/>
        <c:crosses val="autoZero"/>
        <c:auto val="1"/>
        <c:lblAlgn val="ctr"/>
        <c:lblOffset val="100"/>
        <c:noMultiLvlLbl val="0"/>
      </c:catAx>
      <c:valAx>
        <c:axId val="94839311"/>
        <c:scaling>
          <c:orientation val="minMax"/>
          <c:max val="1"/>
        </c:scaling>
        <c:delete val="0"/>
        <c:axPos val="l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b="0" sz="1000" spc="-1" strike="noStrike">
                    <a:solidFill>
                      <a:srgbClr val="000000"/>
                    </a:solidFill>
                    <a:latin typeface="Arial"/>
                    <a:ea typeface="Arial"/>
                  </a:rPr>
                  <a:t>% RECEITA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2368161"/>
        <c:crosses val="autoZero"/>
        <c:crossBetween val="between"/>
      </c:valAx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a1a1a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2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733320</xdr:colOff>
      <xdr:row>0</xdr:row>
      <xdr:rowOff>57240</xdr:rowOff>
    </xdr:from>
    <xdr:to>
      <xdr:col>10</xdr:col>
      <xdr:colOff>40680</xdr:colOff>
      <xdr:row>5</xdr:row>
      <xdr:rowOff>76320</xdr:rowOff>
    </xdr:to>
    <xdr:pic>
      <xdr:nvPicPr>
        <xdr:cNvPr id="0" name="image1.jpg" descr=""/>
        <xdr:cNvPicPr/>
      </xdr:nvPicPr>
      <xdr:blipFill>
        <a:blip r:embed="rId1"/>
        <a:stretch/>
      </xdr:blipFill>
      <xdr:spPr>
        <a:xfrm>
          <a:off x="9783000" y="57240"/>
          <a:ext cx="1018800" cy="971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504720</xdr:colOff>
      <xdr:row>188</xdr:row>
      <xdr:rowOff>28440</xdr:rowOff>
    </xdr:from>
    <xdr:to>
      <xdr:col>7</xdr:col>
      <xdr:colOff>49320</xdr:colOff>
      <xdr:row>217</xdr:row>
      <xdr:rowOff>66240</xdr:rowOff>
    </xdr:to>
    <xdr:graphicFrame>
      <xdr:nvGraphicFramePr>
        <xdr:cNvPr id="1" name="Chart 1"/>
        <xdr:cNvGraphicFramePr/>
      </xdr:nvGraphicFramePr>
      <xdr:xfrm>
        <a:off x="504720" y="35842320"/>
        <a:ext cx="8991360" cy="5562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76320</xdr:colOff>
      <xdr:row>0</xdr:row>
      <xdr:rowOff>66600</xdr:rowOff>
    </xdr:from>
    <xdr:to>
      <xdr:col>6</xdr:col>
      <xdr:colOff>1095120</xdr:colOff>
      <xdr:row>5</xdr:row>
      <xdr:rowOff>85680</xdr:rowOff>
    </xdr:to>
    <xdr:pic>
      <xdr:nvPicPr>
        <xdr:cNvPr id="2" name="image1.jpg" descr=""/>
        <xdr:cNvPicPr/>
      </xdr:nvPicPr>
      <xdr:blipFill>
        <a:blip r:embed="rId2"/>
        <a:stretch/>
      </xdr:blipFill>
      <xdr:spPr>
        <a:xfrm>
          <a:off x="8411760" y="66600"/>
          <a:ext cx="1018800" cy="971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66600</xdr:colOff>
      <xdr:row>0</xdr:row>
      <xdr:rowOff>76320</xdr:rowOff>
    </xdr:from>
    <xdr:to>
      <xdr:col>6</xdr:col>
      <xdr:colOff>1085400</xdr:colOff>
      <xdr:row>5</xdr:row>
      <xdr:rowOff>95400</xdr:rowOff>
    </xdr:to>
    <xdr:pic>
      <xdr:nvPicPr>
        <xdr:cNvPr id="3" name="image1.jpg" descr=""/>
        <xdr:cNvPicPr/>
      </xdr:nvPicPr>
      <xdr:blipFill>
        <a:blip r:embed="rId1"/>
        <a:stretch/>
      </xdr:blipFill>
      <xdr:spPr>
        <a:xfrm>
          <a:off x="6973920" y="76320"/>
          <a:ext cx="1018800" cy="9712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dormakaba.com/br-pt/solu&#231;&#245;es/produtos/ferragens-para-portas/molas-hidr&#225;ulicas/bts-84-282356" TargetMode="External"/><Relationship Id="rId2" Type="http://schemas.openxmlformats.org/officeDocument/2006/relationships/hyperlink" Target="https://www.santil.com.br/PRODUTO/MINI-DISJUNTOR-UNIPOLAR-10A-CURVA-C-SCHNEIDER-ELECTRIC/392817/" TargetMode="External"/><Relationship Id="rId3" Type="http://schemas.openxmlformats.org/officeDocument/2006/relationships/hyperlink" Target="https://www.santil.com.br/PRODUTO/DISJUNTOR-DIN-UNIPOLAR-16A-CURVA-C-SCHNEIDER/392820" TargetMode="External"/><Relationship Id="rId4" Type="http://schemas.openxmlformats.org/officeDocument/2006/relationships/hyperlink" Target="https://www.santil.com.br/PRODUTO/DISJUNTOR-DIN-UNIPOLAR-20A-CURVA-C-SCHNEIDER/392818" TargetMode="External"/><Relationship Id="rId5" Type="http://schemas.openxmlformats.org/officeDocument/2006/relationships/hyperlink" Target="https://www.santil.com.br/PRODUTO/DISJUNTOR-DIN-UNIPOLAR-25A-CURVA-C-SCHNEIDER/392819" TargetMode="External"/><Relationship Id="rId6" Type="http://schemas.openxmlformats.org/officeDocument/2006/relationships/hyperlink" Target="https://www.santil.com.br/PRODUTO/DISJUNTOR-DIN-TRIPOLAR-32A-CURVA-C-STECK/392525" TargetMode="External"/><Relationship Id="rId7" Type="http://schemas.openxmlformats.org/officeDocument/2006/relationships/hyperlink" Target="https://www.santil.com.br/PRODUTO/DISJUNTOR-DIN-TRIPOLAR-40A-CURVA-C-STECK/392606" TargetMode="External"/><Relationship Id="rId8" Type="http://schemas.openxmlformats.org/officeDocument/2006/relationships/hyperlink" Target="https://www.se.com/BR/PT/PRODUCT/A9R91440/INTERRUPTOR-DIFERENCIAL-RESIDUAL-ACTI9-IID-4P-40A-30MA-SI-415V-A9R91440/" TargetMode="External"/><Relationship Id="rId9" Type="http://schemas.openxmlformats.org/officeDocument/2006/relationships/hyperlink" Target="https://www.tramontina.com.br/PLACA-1-POSTO-HORIZONTAL-4X2-TRAMONTINA-LIZ-BRANCA/57106004.HTML" TargetMode="External"/><Relationship Id="rId10" Type="http://schemas.openxmlformats.org/officeDocument/2006/relationships/hyperlink" Target="https://www.santil.com.br/PRODUTO/CONJUNTO-4X2-TOMADA-2-POLOS--TERRA-10A-250V-BRANCO-ARIA-TRAMONTINA/1764340" TargetMode="External"/><Relationship Id="rId11" Type="http://schemas.openxmlformats.org/officeDocument/2006/relationships/hyperlink" Target="https://www.santil.com.br/PRODUTO/KIT-CONJUNTO-4X2-COM-2-MODULOS-2-POLOS--TERRA-10A-LIZ-TRAMONTINA/5457066" TargetMode="External"/><Relationship Id="rId12" Type="http://schemas.openxmlformats.org/officeDocument/2006/relationships/hyperlink" Target="https://www.santil.com.br/PRODUTO/CONJUNTO-4X2-TOMADA-2-POLOS--TERRA-10A-250V-BRANCO-ARIA-TRAMONTINA/1764340" TargetMode="External"/><Relationship Id="rId13" Type="http://schemas.openxmlformats.org/officeDocument/2006/relationships/hyperlink" Target="https://www.santil.com.br/PRODUTO/LUMINARIA-HERMETICA-SOBREPOR-PARA-2-LAMPADAS-DE-120CM-18W-T5T8-IP65-A-PROVA-TEMPO-OUROLUX/393698?" TargetMode="External"/><Relationship Id="rId14" Type="http://schemas.openxmlformats.org/officeDocument/2006/relationships/hyperlink" Target="https://ourolux.com.br/SUPERLED-PROJETOR-SLIM-50W-BIV-BRANCO-6500K.HTML" TargetMode="External"/><Relationship Id="rId15" Type="http://schemas.openxmlformats.org/officeDocument/2006/relationships/hyperlink" Target="https://www.glight.com.br/PRODUTO/809/TARTARUGAS/3292/LUMINARIA-TARTARUGA-LED-BRANCA-6W-6000K-AUTOVOLT" TargetMode="External"/><Relationship Id="rId16" Type="http://schemas.openxmlformats.org/officeDocument/2006/relationships/hyperlink" Target="https://www.deca.com.br/ambientes/banheiro-e-lavabo/cubas-para-banheiro/lavatorio-para-coluna/lavatorio-aspen-vogue-plus-branco-l51017" TargetMode="External"/><Relationship Id="rId17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24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40625" defaultRowHeight="15" zeroHeight="false" outlineLevelRow="0" outlineLevelCol="0"/>
  <cols>
    <col collapsed="false" customWidth="true" hidden="false" outlineLevel="0" max="1" min="1" style="0" width="6.62"/>
    <col collapsed="false" customWidth="true" hidden="false" outlineLevel="0" max="2" min="2" style="0" width="54.76"/>
    <col collapsed="false" customWidth="true" hidden="false" outlineLevel="0" max="3" min="3" style="0" width="9"/>
    <col collapsed="false" customWidth="true" hidden="false" outlineLevel="0" max="4" min="4" style="0" width="7.63"/>
    <col collapsed="false" customWidth="true" hidden="false" outlineLevel="0" max="5" min="5" style="0" width="16.13"/>
    <col collapsed="false" customWidth="true" hidden="false" outlineLevel="0" max="9" min="6" style="0" width="11.38"/>
    <col collapsed="false" customWidth="true" hidden="false" outlineLevel="0" max="10" min="10" style="0" width="12.88"/>
    <col collapsed="false" customWidth="true" hidden="false" outlineLevel="0" max="11" min="11" style="0" width="32"/>
  </cols>
  <sheetData>
    <row r="1" customFormat="false" ht="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customFormat="false" ht="15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2"/>
    </row>
    <row r="3" customFormat="false" ht="15" hidden="false" customHeight="tru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2"/>
    </row>
    <row r="4" customFormat="false" ht="15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2"/>
    </row>
    <row r="5" customFormat="false" ht="15" hidden="false" customHeight="true" outlineLevel="0" collapsed="false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2"/>
    </row>
    <row r="6" customFormat="false" ht="15" hidden="false" customHeight="false" outlineLevel="0" collapsed="false">
      <c r="A6" s="5" t="str">
        <f aca="true">UPPER("Data: " &amp; TEXT(TODAY(), "dd") &amp; " de " &amp; TEXT(TODAY(), "MMMM") &amp; " de " &amp; TEXT(TODAY(), "YYYY"))</f>
        <v>DATA: 17 DE JULHO DE 2024</v>
      </c>
      <c r="B6" s="5"/>
      <c r="C6" s="5"/>
      <c r="D6" s="5"/>
      <c r="E6" s="5"/>
      <c r="F6" s="5"/>
      <c r="G6" s="5"/>
      <c r="H6" s="5"/>
      <c r="I6" s="5"/>
      <c r="J6" s="5"/>
      <c r="K6" s="6"/>
    </row>
    <row r="7" customFormat="false" ht="15" hidden="false" customHeight="false" outlineLevel="0" collapsed="false">
      <c r="A7" s="7" t="s">
        <v>5</v>
      </c>
      <c r="B7" s="8" t="s">
        <v>6</v>
      </c>
      <c r="C7" s="9" t="s">
        <v>7</v>
      </c>
      <c r="D7" s="9" t="s">
        <v>8</v>
      </c>
      <c r="E7" s="8" t="s">
        <v>9</v>
      </c>
      <c r="F7" s="8" t="s">
        <v>10</v>
      </c>
      <c r="G7" s="10" t="s">
        <v>11</v>
      </c>
      <c r="H7" s="10" t="s">
        <v>12</v>
      </c>
      <c r="I7" s="8" t="s">
        <v>13</v>
      </c>
      <c r="J7" s="8" t="s">
        <v>14</v>
      </c>
      <c r="K7" s="11"/>
    </row>
    <row r="8" customFormat="false" ht="15" hidden="false" customHeight="false" outlineLevel="0" collapsed="false">
      <c r="A8" s="12"/>
      <c r="B8" s="13"/>
      <c r="C8" s="14"/>
      <c r="D8" s="13"/>
      <c r="E8" s="13"/>
      <c r="F8" s="15"/>
      <c r="G8" s="16" t="n">
        <v>0.27787</v>
      </c>
      <c r="H8" s="14"/>
      <c r="I8" s="17"/>
      <c r="J8" s="14"/>
      <c r="K8" s="18"/>
    </row>
    <row r="9" customFormat="false" ht="15" hidden="false" customHeight="true" outlineLevel="0" collapsed="false">
      <c r="A9" s="19" t="s">
        <v>15</v>
      </c>
      <c r="B9" s="20" t="s">
        <v>16</v>
      </c>
      <c r="C9" s="20"/>
      <c r="D9" s="20"/>
      <c r="E9" s="20"/>
      <c r="F9" s="20"/>
      <c r="G9" s="20"/>
      <c r="H9" s="20"/>
      <c r="I9" s="21" t="n">
        <f aca="false">SUM(I10:I19)</f>
        <v>8482.3531</v>
      </c>
      <c r="J9" s="22" t="n">
        <f aca="false">I9/I$221</f>
        <v>0.0295025963854395</v>
      </c>
      <c r="K9" s="23"/>
    </row>
    <row r="10" customFormat="false" ht="15" hidden="false" customHeight="false" outlineLevel="0" collapsed="false">
      <c r="A10" s="24" t="s">
        <v>17</v>
      </c>
      <c r="B10" s="25" t="s">
        <v>18</v>
      </c>
      <c r="C10" s="26" t="n">
        <v>1</v>
      </c>
      <c r="D10" s="27" t="s">
        <v>19</v>
      </c>
      <c r="E10" s="27" t="s">
        <v>20</v>
      </c>
      <c r="F10" s="28" t="n">
        <v>262.55</v>
      </c>
      <c r="G10" s="29" t="n">
        <f aca="false">TRUNC(F10*$G$8,2)</f>
        <v>72.95</v>
      </c>
      <c r="H10" s="30" t="n">
        <f aca="false">G10+F10</f>
        <v>335.5</v>
      </c>
      <c r="I10" s="31" t="n">
        <f aca="false">H10*C10</f>
        <v>335.5</v>
      </c>
      <c r="J10" s="32" t="n">
        <f aca="false">I10/I$221</f>
        <v>0.00116690745723789</v>
      </c>
      <c r="K10" s="33"/>
    </row>
    <row r="11" customFormat="false" ht="15" hidden="false" customHeight="false" outlineLevel="0" collapsed="false">
      <c r="A11" s="24" t="s">
        <v>21</v>
      </c>
      <c r="B11" s="34" t="s">
        <v>22</v>
      </c>
      <c r="C11" s="26" t="n">
        <v>1.5</v>
      </c>
      <c r="D11" s="35" t="s">
        <v>23</v>
      </c>
      <c r="E11" s="35" t="s">
        <v>24</v>
      </c>
      <c r="F11" s="36" t="n">
        <v>319.69</v>
      </c>
      <c r="G11" s="29" t="n">
        <f aca="false">TRUNC(F11*$G$8,2)</f>
        <v>88.83</v>
      </c>
      <c r="H11" s="37" t="n">
        <f aca="false">G11+F11</f>
        <v>408.52</v>
      </c>
      <c r="I11" s="36" t="n">
        <f aca="false">H11*C11</f>
        <v>612.78</v>
      </c>
      <c r="J11" s="32" t="n">
        <f aca="false">I11/I$221</f>
        <v>0.00213131908091277</v>
      </c>
      <c r="K11" s="33"/>
    </row>
    <row r="12" customFormat="false" ht="15" hidden="false" customHeight="false" outlineLevel="0" collapsed="false">
      <c r="A12" s="24" t="s">
        <v>25</v>
      </c>
      <c r="B12" s="34" t="s">
        <v>26</v>
      </c>
      <c r="C12" s="26" t="n">
        <v>150</v>
      </c>
      <c r="D12" s="35" t="s">
        <v>23</v>
      </c>
      <c r="E12" s="35" t="n">
        <v>98524</v>
      </c>
      <c r="F12" s="36" t="n">
        <v>4.43</v>
      </c>
      <c r="G12" s="29" t="n">
        <f aca="false">TRUNC(F12*$G$8,2)</f>
        <v>1.23</v>
      </c>
      <c r="H12" s="37" t="n">
        <f aca="false">G12+F12</f>
        <v>5.66</v>
      </c>
      <c r="I12" s="36" t="n">
        <f aca="false">H12*C12</f>
        <v>849</v>
      </c>
      <c r="J12" s="32" t="n">
        <f aca="false">I12/I$221</f>
        <v>0.00295291931801779</v>
      </c>
      <c r="K12" s="33"/>
    </row>
    <row r="13" customFormat="false" ht="15" hidden="false" customHeight="false" outlineLevel="0" collapsed="false">
      <c r="A13" s="24" t="s">
        <v>27</v>
      </c>
      <c r="B13" s="34" t="s">
        <v>28</v>
      </c>
      <c r="C13" s="38" t="n">
        <v>3</v>
      </c>
      <c r="D13" s="35" t="s">
        <v>19</v>
      </c>
      <c r="E13" s="35" t="n">
        <v>98529</v>
      </c>
      <c r="F13" s="28" t="n">
        <v>69.34</v>
      </c>
      <c r="G13" s="29" t="n">
        <f aca="false">TRUNC(F13*$G$8,2)</f>
        <v>19.26</v>
      </c>
      <c r="H13" s="39" t="n">
        <f aca="false">G13+F13</f>
        <v>88.6</v>
      </c>
      <c r="I13" s="39" t="n">
        <f aca="false">H13*C13</f>
        <v>265.8</v>
      </c>
      <c r="J13" s="32" t="n">
        <f aca="false">I13/I$221</f>
        <v>0.000924482867761048</v>
      </c>
      <c r="K13" s="40"/>
    </row>
    <row r="14" customFormat="false" ht="15" hidden="false" customHeight="false" outlineLevel="0" collapsed="false">
      <c r="A14" s="24" t="s">
        <v>29</v>
      </c>
      <c r="B14" s="34" t="s">
        <v>30</v>
      </c>
      <c r="C14" s="38" t="n">
        <v>3</v>
      </c>
      <c r="D14" s="35" t="s">
        <v>19</v>
      </c>
      <c r="E14" s="35" t="n">
        <v>98526</v>
      </c>
      <c r="F14" s="28" t="n">
        <v>126.08</v>
      </c>
      <c r="G14" s="29" t="n">
        <f aca="false">TRUNC(F14*$G$8,2)</f>
        <v>35.03</v>
      </c>
      <c r="H14" s="39" t="n">
        <f aca="false">G14+F14</f>
        <v>161.11</v>
      </c>
      <c r="I14" s="39" t="n">
        <f aca="false">H14*C14</f>
        <v>483.33</v>
      </c>
      <c r="J14" s="32" t="n">
        <f aca="false">I14/I$221</f>
        <v>0.00168107714249416</v>
      </c>
      <c r="K14" s="40"/>
    </row>
    <row r="15" customFormat="false" ht="15" hidden="false" customHeight="false" outlineLevel="0" collapsed="false">
      <c r="A15" s="24" t="s">
        <v>31</v>
      </c>
      <c r="B15" s="34" t="s">
        <v>32</v>
      </c>
      <c r="C15" s="26" t="n">
        <v>37.6</v>
      </c>
      <c r="D15" s="35" t="s">
        <v>33</v>
      </c>
      <c r="E15" s="35" t="n">
        <v>99059</v>
      </c>
      <c r="F15" s="36" t="n">
        <v>68.57</v>
      </c>
      <c r="G15" s="29" t="n">
        <f aca="false">TRUNC(F15*$G$8,2)</f>
        <v>19.05</v>
      </c>
      <c r="H15" s="41" t="n">
        <f aca="false">G15+F15</f>
        <v>87.62</v>
      </c>
      <c r="I15" s="39" t="n">
        <f aca="false">H15*C15</f>
        <v>3294.512</v>
      </c>
      <c r="J15" s="32" t="n">
        <f aca="false">I15/I$221</f>
        <v>0.0114586903748427</v>
      </c>
      <c r="K15" s="33"/>
    </row>
    <row r="16" customFormat="false" ht="15" hidden="false" customHeight="false" outlineLevel="0" collapsed="false">
      <c r="A16" s="24" t="s">
        <v>34</v>
      </c>
      <c r="B16" s="34" t="s">
        <v>35</v>
      </c>
      <c r="C16" s="26" t="n">
        <v>0.74</v>
      </c>
      <c r="D16" s="35" t="s">
        <v>36</v>
      </c>
      <c r="E16" s="35" t="s">
        <v>37</v>
      </c>
      <c r="F16" s="36" t="n">
        <v>54.73</v>
      </c>
      <c r="G16" s="29" t="n">
        <f aca="false">TRUNC(F16*$G$8,2)</f>
        <v>15.2</v>
      </c>
      <c r="H16" s="41" t="n">
        <f aca="false">G16+F16</f>
        <v>69.93</v>
      </c>
      <c r="I16" s="39" t="n">
        <f aca="false">H16*C16</f>
        <v>51.7482</v>
      </c>
      <c r="J16" s="32" t="n">
        <f aca="false">I16/I$221</f>
        <v>0.000179986171322319</v>
      </c>
      <c r="K16" s="33"/>
    </row>
    <row r="17" customFormat="false" ht="15" hidden="false" customHeight="false" outlineLevel="0" collapsed="false">
      <c r="A17" s="24" t="s">
        <v>38</v>
      </c>
      <c r="B17" s="34" t="s">
        <v>39</v>
      </c>
      <c r="C17" s="26" t="n">
        <v>17.91</v>
      </c>
      <c r="D17" s="35" t="s">
        <v>23</v>
      </c>
      <c r="E17" s="35" t="n">
        <v>97638</v>
      </c>
      <c r="F17" s="42" t="s">
        <v>40</v>
      </c>
      <c r="G17" s="29" t="n">
        <f aca="false">TRUNC(F17*$G$8,2)</f>
        <v>2.27</v>
      </c>
      <c r="H17" s="41" t="n">
        <f aca="false">G17+F17</f>
        <v>10.47</v>
      </c>
      <c r="I17" s="39" t="n">
        <f aca="false">H17*C17</f>
        <v>187.5177</v>
      </c>
      <c r="J17" s="32" t="n">
        <f aca="false">I17/I$221</f>
        <v>0.000652208055123988</v>
      </c>
      <c r="K17" s="33"/>
    </row>
    <row r="18" customFormat="false" ht="15" hidden="false" customHeight="false" outlineLevel="0" collapsed="false">
      <c r="A18" s="24" t="s">
        <v>41</v>
      </c>
      <c r="B18" s="34" t="s">
        <v>42</v>
      </c>
      <c r="C18" s="26" t="n">
        <v>0.74</v>
      </c>
      <c r="D18" s="35" t="s">
        <v>36</v>
      </c>
      <c r="E18" s="35" t="n">
        <v>100981</v>
      </c>
      <c r="F18" s="36" t="n">
        <v>9.38</v>
      </c>
      <c r="G18" s="29" t="n">
        <f aca="false">TRUNC(F18*$G$8,2)</f>
        <v>2.6</v>
      </c>
      <c r="H18" s="41" t="n">
        <f aca="false">G18+F18</f>
        <v>11.98</v>
      </c>
      <c r="I18" s="39" t="n">
        <f aca="false">H18*C18</f>
        <v>8.8652</v>
      </c>
      <c r="J18" s="32" t="n">
        <f aca="false">I18/I$221</f>
        <v>3.08341817880935E-005</v>
      </c>
      <c r="K18" s="33"/>
    </row>
    <row r="19" customFormat="false" ht="15" hidden="false" customHeight="false" outlineLevel="0" collapsed="false">
      <c r="A19" s="24" t="s">
        <v>43</v>
      </c>
      <c r="B19" s="34" t="s">
        <v>44</v>
      </c>
      <c r="C19" s="26" t="n">
        <v>10</v>
      </c>
      <c r="D19" s="35" t="s">
        <v>23</v>
      </c>
      <c r="E19" s="35" t="s">
        <v>45</v>
      </c>
      <c r="F19" s="28" t="n">
        <v>187.29</v>
      </c>
      <c r="G19" s="29" t="n">
        <f aca="false">TRUNC(F19*$G$8,2)</f>
        <v>52.04</v>
      </c>
      <c r="H19" s="37" t="n">
        <f aca="false">G19+F19</f>
        <v>239.33</v>
      </c>
      <c r="I19" s="36" t="n">
        <f aca="false">H19*C19</f>
        <v>2393.3</v>
      </c>
      <c r="J19" s="32" t="n">
        <f aca="false">I19/I$221</f>
        <v>0.00832417173593874</v>
      </c>
      <c r="K19" s="33"/>
    </row>
    <row r="20" customFormat="false" ht="15" hidden="false" customHeight="false" outlineLevel="0" collapsed="false">
      <c r="A20" s="43"/>
      <c r="B20" s="44"/>
      <c r="C20" s="45"/>
      <c r="D20" s="46"/>
      <c r="E20" s="46"/>
      <c r="F20" s="47"/>
      <c r="G20" s="48"/>
      <c r="H20" s="48"/>
      <c r="I20" s="49"/>
      <c r="J20" s="45"/>
      <c r="K20" s="50"/>
    </row>
    <row r="21" customFormat="false" ht="15" hidden="false" customHeight="false" outlineLevel="0" collapsed="false">
      <c r="A21" s="51" t="s">
        <v>46</v>
      </c>
      <c r="B21" s="20" t="s">
        <v>47</v>
      </c>
      <c r="C21" s="52"/>
      <c r="D21" s="53"/>
      <c r="E21" s="53"/>
      <c r="F21" s="54"/>
      <c r="G21" s="54"/>
      <c r="H21" s="54"/>
      <c r="I21" s="54" t="n">
        <f aca="false">SUM(I22:I26)</f>
        <v>6195.5044</v>
      </c>
      <c r="J21" s="55" t="n">
        <f aca="false">I21/I$221</f>
        <v>0.0215486744730556</v>
      </c>
      <c r="K21" s="56"/>
    </row>
    <row r="22" customFormat="false" ht="15" hidden="false" customHeight="false" outlineLevel="0" collapsed="false">
      <c r="A22" s="57" t="s">
        <v>48</v>
      </c>
      <c r="B22" s="34" t="s">
        <v>49</v>
      </c>
      <c r="C22" s="26" t="n">
        <v>25.21</v>
      </c>
      <c r="D22" s="58" t="s">
        <v>36</v>
      </c>
      <c r="E22" s="58" t="n">
        <v>96523</v>
      </c>
      <c r="F22" s="28" t="n">
        <v>89.8</v>
      </c>
      <c r="G22" s="29" t="n">
        <f aca="false">TRUNC(F22*$G$8,2)</f>
        <v>24.95</v>
      </c>
      <c r="H22" s="30" t="n">
        <f aca="false">G22+F22</f>
        <v>114.75</v>
      </c>
      <c r="I22" s="31" t="n">
        <f aca="false">H22*C22</f>
        <v>2892.8475</v>
      </c>
      <c r="J22" s="32" t="n">
        <f aca="false">I22/I$221</f>
        <v>0.0100616552023904</v>
      </c>
      <c r="K22" s="33"/>
    </row>
    <row r="23" customFormat="false" ht="15" hidden="false" customHeight="false" outlineLevel="0" collapsed="false">
      <c r="A23" s="57" t="s">
        <v>50</v>
      </c>
      <c r="B23" s="34" t="s">
        <v>51</v>
      </c>
      <c r="C23" s="26" t="n">
        <v>4.07</v>
      </c>
      <c r="D23" s="58" t="s">
        <v>36</v>
      </c>
      <c r="E23" s="58" t="n">
        <v>96527</v>
      </c>
      <c r="F23" s="28" t="n">
        <v>98.87</v>
      </c>
      <c r="G23" s="29" t="n">
        <f aca="false">TRUNC(F23*$G$8,2)</f>
        <v>27.47</v>
      </c>
      <c r="H23" s="30" t="n">
        <f aca="false">G23+F23</f>
        <v>126.34</v>
      </c>
      <c r="I23" s="31" t="n">
        <f aca="false">H23*C23</f>
        <v>514.2038</v>
      </c>
      <c r="J23" s="32" t="n">
        <f aca="false">I23/I$221</f>
        <v>0.00178845975785413</v>
      </c>
      <c r="K23" s="33"/>
    </row>
    <row r="24" customFormat="false" ht="15" hidden="false" customHeight="false" outlineLevel="0" collapsed="false">
      <c r="A24" s="57" t="s">
        <v>52</v>
      </c>
      <c r="B24" s="34" t="s">
        <v>53</v>
      </c>
      <c r="C24" s="26" t="n">
        <v>15</v>
      </c>
      <c r="D24" s="58" t="s">
        <v>36</v>
      </c>
      <c r="E24" s="58" t="n">
        <v>93358</v>
      </c>
      <c r="F24" s="28" t="n">
        <v>82.2</v>
      </c>
      <c r="G24" s="29" t="n">
        <f aca="false">TRUNC(F24*$G$8,2)</f>
        <v>22.84</v>
      </c>
      <c r="H24" s="30" t="n">
        <f aca="false">G24+F24</f>
        <v>105.04</v>
      </c>
      <c r="I24" s="31" t="n">
        <f aca="false">H24*C24</f>
        <v>1575.6</v>
      </c>
      <c r="J24" s="32" t="n">
        <f aca="false">I24/I$221</f>
        <v>0.00548011740573479</v>
      </c>
      <c r="K24" s="33"/>
    </row>
    <row r="25" customFormat="false" ht="15" hidden="false" customHeight="false" outlineLevel="0" collapsed="false">
      <c r="A25" s="57" t="s">
        <v>54</v>
      </c>
      <c r="B25" s="34" t="s">
        <v>55</v>
      </c>
      <c r="C25" s="26" t="n">
        <v>33.95</v>
      </c>
      <c r="D25" s="58" t="s">
        <v>36</v>
      </c>
      <c r="E25" s="58" t="n">
        <v>93382</v>
      </c>
      <c r="F25" s="28" t="n">
        <v>24.97</v>
      </c>
      <c r="G25" s="29" t="n">
        <f aca="false">TRUNC(F25*$G$8,2)</f>
        <v>6.93</v>
      </c>
      <c r="H25" s="30" t="n">
        <f aca="false">G25+F25</f>
        <v>31.9</v>
      </c>
      <c r="I25" s="31" t="n">
        <f aca="false">H25*C25</f>
        <v>1083.005</v>
      </c>
      <c r="J25" s="32" t="n">
        <f aca="false">I25/I$221</f>
        <v>0.00376681553122481</v>
      </c>
      <c r="K25" s="33"/>
    </row>
    <row r="26" customFormat="false" ht="15" hidden="false" customHeight="false" outlineLevel="0" collapsed="false">
      <c r="A26" s="57" t="s">
        <v>56</v>
      </c>
      <c r="B26" s="34" t="s">
        <v>57</v>
      </c>
      <c r="C26" s="26" t="n">
        <v>10.33</v>
      </c>
      <c r="D26" s="58" t="s">
        <v>36</v>
      </c>
      <c r="E26" s="59" t="s">
        <v>58</v>
      </c>
      <c r="F26" s="28" t="n">
        <v>9.84</v>
      </c>
      <c r="G26" s="29" t="n">
        <f aca="false">TRUNC(F26*$G$8,2)</f>
        <v>2.73</v>
      </c>
      <c r="H26" s="30" t="n">
        <f aca="false">G26+F26</f>
        <v>12.57</v>
      </c>
      <c r="I26" s="31" t="n">
        <f aca="false">H26*C26</f>
        <v>129.8481</v>
      </c>
      <c r="J26" s="32" t="n">
        <f aca="false">I26/I$221</f>
        <v>0.00045162657585148</v>
      </c>
      <c r="K26" s="50"/>
    </row>
    <row r="27" customFormat="false" ht="15" hidden="false" customHeight="false" outlineLevel="0" collapsed="false">
      <c r="A27" s="43"/>
      <c r="B27" s="44"/>
      <c r="C27" s="45"/>
      <c r="D27" s="46"/>
      <c r="E27" s="46"/>
      <c r="F27" s="47"/>
      <c r="G27" s="48"/>
      <c r="H27" s="48"/>
      <c r="I27" s="49"/>
      <c r="J27" s="45"/>
      <c r="K27" s="50"/>
    </row>
    <row r="28" customFormat="false" ht="15" hidden="false" customHeight="false" outlineLevel="0" collapsed="false">
      <c r="A28" s="51" t="s">
        <v>59</v>
      </c>
      <c r="B28" s="20" t="s">
        <v>60</v>
      </c>
      <c r="C28" s="52"/>
      <c r="D28" s="53"/>
      <c r="E28" s="53"/>
      <c r="F28" s="54"/>
      <c r="G28" s="54"/>
      <c r="H28" s="54"/>
      <c r="I28" s="54" t="n">
        <f aca="false">SUM(I29,I35)</f>
        <v>29152.0274</v>
      </c>
      <c r="J28" s="55" t="n">
        <f aca="false">I28/I$221</f>
        <v>0.101394092896165</v>
      </c>
      <c r="K28" s="56"/>
    </row>
    <row r="29" customFormat="false" ht="15" hidden="false" customHeight="false" outlineLevel="0" collapsed="false">
      <c r="A29" s="60" t="s">
        <v>61</v>
      </c>
      <c r="B29" s="61" t="s">
        <v>62</v>
      </c>
      <c r="C29" s="62"/>
      <c r="D29" s="63"/>
      <c r="E29" s="64"/>
      <c r="F29" s="65"/>
      <c r="G29" s="65"/>
      <c r="H29" s="65"/>
      <c r="I29" s="66" t="n">
        <f aca="false">SUM(I30:I34)</f>
        <v>11820.3888</v>
      </c>
      <c r="J29" s="67" t="n">
        <f aca="false">I29/I$221</f>
        <v>0.0411126671778577</v>
      </c>
      <c r="K29" s="68"/>
    </row>
    <row r="30" customFormat="false" ht="15" hidden="false" customHeight="false" outlineLevel="0" collapsed="false">
      <c r="A30" s="57" t="s">
        <v>63</v>
      </c>
      <c r="B30" s="34" t="s">
        <v>64</v>
      </c>
      <c r="C30" s="26" t="n">
        <v>0.46</v>
      </c>
      <c r="D30" s="58" t="s">
        <v>36</v>
      </c>
      <c r="E30" s="58" t="n">
        <v>94962</v>
      </c>
      <c r="F30" s="28" t="n">
        <v>390.46</v>
      </c>
      <c r="G30" s="29" t="n">
        <f aca="false">TRUNC(F30*$G$8,2)</f>
        <v>108.49</v>
      </c>
      <c r="H30" s="69" t="n">
        <f aca="false">G30+F30</f>
        <v>498.95</v>
      </c>
      <c r="I30" s="70" t="n">
        <f aca="false">H30*C30</f>
        <v>229.517</v>
      </c>
      <c r="J30" s="32" t="n">
        <f aca="false">I30/I$221</f>
        <v>0.00079828643476265</v>
      </c>
      <c r="K30" s="33"/>
    </row>
    <row r="31" customFormat="false" ht="15" hidden="false" customHeight="false" outlineLevel="0" collapsed="false">
      <c r="A31" s="57" t="s">
        <v>65</v>
      </c>
      <c r="B31" s="34" t="s">
        <v>66</v>
      </c>
      <c r="C31" s="26" t="n">
        <v>23.34</v>
      </c>
      <c r="D31" s="58" t="s">
        <v>23</v>
      </c>
      <c r="E31" s="58" t="n">
        <v>96535</v>
      </c>
      <c r="F31" s="28" t="n">
        <v>147.24</v>
      </c>
      <c r="G31" s="29" t="n">
        <f aca="false">TRUNC(F31*$G$8,2)</f>
        <v>40.91</v>
      </c>
      <c r="H31" s="69" t="n">
        <f aca="false">G31+F31</f>
        <v>188.15</v>
      </c>
      <c r="I31" s="70" t="n">
        <f aca="false">H31*C31</f>
        <v>4391.421</v>
      </c>
      <c r="J31" s="32" t="n">
        <f aca="false">I31/I$221</f>
        <v>0.0152738656118363</v>
      </c>
      <c r="K31" s="33"/>
    </row>
    <row r="32" customFormat="false" ht="15" hidden="false" customHeight="false" outlineLevel="0" collapsed="false">
      <c r="A32" s="57" t="s">
        <v>67</v>
      </c>
      <c r="B32" s="34" t="s">
        <v>68</v>
      </c>
      <c r="C32" s="26" t="n">
        <v>210.4</v>
      </c>
      <c r="D32" s="58" t="s">
        <v>69</v>
      </c>
      <c r="E32" s="58" t="n">
        <v>104919</v>
      </c>
      <c r="F32" s="28" t="n">
        <v>13.49</v>
      </c>
      <c r="G32" s="29" t="n">
        <f aca="false">TRUNC(F32*$G$8,2)</f>
        <v>3.74</v>
      </c>
      <c r="H32" s="69" t="n">
        <f aca="false">G32+F32</f>
        <v>17.23</v>
      </c>
      <c r="I32" s="70" t="n">
        <f aca="false">H32*C32</f>
        <v>3625.192</v>
      </c>
      <c r="J32" s="32" t="n">
        <f aca="false">I32/I$221</f>
        <v>0.0126088333195802</v>
      </c>
      <c r="K32" s="33"/>
    </row>
    <row r="33" customFormat="false" ht="15" hidden="false" customHeight="false" outlineLevel="0" collapsed="false">
      <c r="A33" s="57" t="s">
        <v>70</v>
      </c>
      <c r="B33" s="34" t="s">
        <v>71</v>
      </c>
      <c r="C33" s="26" t="n">
        <v>18.8</v>
      </c>
      <c r="D33" s="58" t="s">
        <v>69</v>
      </c>
      <c r="E33" s="58" t="n">
        <v>104916</v>
      </c>
      <c r="F33" s="28" t="n">
        <v>17.31</v>
      </c>
      <c r="G33" s="29" t="n">
        <f aca="false">TRUNC(F33*$G$8,2)</f>
        <v>4.8</v>
      </c>
      <c r="H33" s="69" t="n">
        <f aca="false">G33+F33</f>
        <v>22.11</v>
      </c>
      <c r="I33" s="70" t="n">
        <f aca="false">H33*C33</f>
        <v>415.668</v>
      </c>
      <c r="J33" s="32" t="n">
        <f aca="false">I33/I$221</f>
        <v>0.00144574095062641</v>
      </c>
      <c r="K33" s="33"/>
    </row>
    <row r="34" customFormat="false" ht="15" hidden="false" customHeight="false" outlineLevel="0" collapsed="false">
      <c r="A34" s="57" t="s">
        <v>72</v>
      </c>
      <c r="B34" s="34" t="s">
        <v>73</v>
      </c>
      <c r="C34" s="26" t="n">
        <v>5.16</v>
      </c>
      <c r="D34" s="58" t="s">
        <v>36</v>
      </c>
      <c r="E34" s="58" t="n">
        <v>94971</v>
      </c>
      <c r="F34" s="28" t="n">
        <v>479.03</v>
      </c>
      <c r="G34" s="29" t="n">
        <f aca="false">TRUNC(F34*$G$8,2)</f>
        <v>133.1</v>
      </c>
      <c r="H34" s="69" t="n">
        <f aca="false">G34+F34</f>
        <v>612.13</v>
      </c>
      <c r="I34" s="70" t="n">
        <f aca="false">H34*C34</f>
        <v>3158.5908</v>
      </c>
      <c r="J34" s="32" t="n">
        <f aca="false">I34/I$221</f>
        <v>0.0109859408610522</v>
      </c>
      <c r="K34" s="33"/>
    </row>
    <row r="35" customFormat="false" ht="15" hidden="false" customHeight="false" outlineLevel="0" collapsed="false">
      <c r="A35" s="60" t="s">
        <v>74</v>
      </c>
      <c r="B35" s="61" t="s">
        <v>75</v>
      </c>
      <c r="C35" s="62"/>
      <c r="D35" s="63"/>
      <c r="E35" s="64"/>
      <c r="F35" s="65"/>
      <c r="G35" s="65"/>
      <c r="H35" s="65"/>
      <c r="I35" s="66" t="n">
        <f aca="false">SUM(I36:I43)</f>
        <v>17331.6386</v>
      </c>
      <c r="J35" s="67" t="n">
        <f aca="false">I35/I$221</f>
        <v>0.0602814257183073</v>
      </c>
      <c r="K35" s="68"/>
    </row>
    <row r="36" customFormat="false" ht="15" hidden="false" customHeight="false" outlineLevel="0" collapsed="false">
      <c r="A36" s="57" t="s">
        <v>76</v>
      </c>
      <c r="B36" s="34" t="s">
        <v>77</v>
      </c>
      <c r="C36" s="26" t="n">
        <v>0.28</v>
      </c>
      <c r="D36" s="58" t="s">
        <v>36</v>
      </c>
      <c r="E36" s="58" t="n">
        <v>94962</v>
      </c>
      <c r="F36" s="28" t="n">
        <v>390.46</v>
      </c>
      <c r="G36" s="29" t="n">
        <f aca="false">TRUNC(F36*$G$8,2)</f>
        <v>108.49</v>
      </c>
      <c r="H36" s="69" t="n">
        <f aca="false">G36+F36</f>
        <v>498.95</v>
      </c>
      <c r="I36" s="70" t="n">
        <f aca="false">H36*C36</f>
        <v>139.706</v>
      </c>
      <c r="J36" s="32" t="n">
        <f aca="false">I36/I$221</f>
        <v>0.000485913482029439</v>
      </c>
      <c r="K36" s="33"/>
    </row>
    <row r="37" customFormat="false" ht="15" hidden="false" customHeight="false" outlineLevel="0" collapsed="false">
      <c r="A37" s="57" t="s">
        <v>78</v>
      </c>
      <c r="B37" s="71" t="s">
        <v>79</v>
      </c>
      <c r="C37" s="26" t="n">
        <v>27.01</v>
      </c>
      <c r="D37" s="58" t="s">
        <v>23</v>
      </c>
      <c r="E37" s="58" t="n">
        <v>96536</v>
      </c>
      <c r="F37" s="72" t="n">
        <v>83.22</v>
      </c>
      <c r="G37" s="29" t="n">
        <f aca="false">TRUNC(F37*$G$8,2)</f>
        <v>23.12</v>
      </c>
      <c r="H37" s="69" t="n">
        <f aca="false">G37+F37</f>
        <v>106.34</v>
      </c>
      <c r="I37" s="70" t="n">
        <f aca="false">H37*C37</f>
        <v>2872.2434</v>
      </c>
      <c r="J37" s="32" t="n">
        <f aca="false">I37/I$221</f>
        <v>0.00998999178081168</v>
      </c>
      <c r="K37" s="33"/>
    </row>
    <row r="38" customFormat="false" ht="15" hidden="false" customHeight="false" outlineLevel="0" collapsed="false">
      <c r="A38" s="57" t="s">
        <v>80</v>
      </c>
      <c r="B38" s="71" t="s">
        <v>81</v>
      </c>
      <c r="C38" s="26" t="n">
        <v>45.2</v>
      </c>
      <c r="D38" s="58" t="s">
        <v>69</v>
      </c>
      <c r="E38" s="58" t="n">
        <v>104917</v>
      </c>
      <c r="F38" s="72" t="n">
        <v>16.18</v>
      </c>
      <c r="G38" s="29" t="n">
        <f aca="false">TRUNC(F38*$G$8,2)</f>
        <v>4.49</v>
      </c>
      <c r="H38" s="69" t="n">
        <f aca="false">G38+F38</f>
        <v>20.67</v>
      </c>
      <c r="I38" s="70" t="n">
        <f aca="false">H38*C38</f>
        <v>934.284</v>
      </c>
      <c r="J38" s="32" t="n">
        <f aca="false">I38/I$221</f>
        <v>0.0032495468458362</v>
      </c>
      <c r="K38" s="33"/>
    </row>
    <row r="39" customFormat="false" ht="15" hidden="false" customHeight="false" outlineLevel="0" collapsed="false">
      <c r="A39" s="57" t="s">
        <v>82</v>
      </c>
      <c r="B39" s="71" t="s">
        <v>83</v>
      </c>
      <c r="C39" s="26" t="n">
        <v>103.5</v>
      </c>
      <c r="D39" s="58" t="s">
        <v>69</v>
      </c>
      <c r="E39" s="58" t="n">
        <v>104918</v>
      </c>
      <c r="F39" s="72" t="n">
        <v>15.07</v>
      </c>
      <c r="G39" s="29" t="n">
        <f aca="false">TRUNC(F39*$G$8,2)</f>
        <v>4.18</v>
      </c>
      <c r="H39" s="69" t="n">
        <f aca="false">G39+F39</f>
        <v>19.25</v>
      </c>
      <c r="I39" s="70" t="n">
        <f aca="false">H39*C39</f>
        <v>1992.375</v>
      </c>
      <c r="J39" s="32" t="n">
        <f aca="false">I39/I$221</f>
        <v>0.00692970862925289</v>
      </c>
      <c r="K39" s="33"/>
    </row>
    <row r="40" customFormat="false" ht="15" hidden="false" customHeight="false" outlineLevel="0" collapsed="false">
      <c r="A40" s="57" t="s">
        <v>84</v>
      </c>
      <c r="B40" s="71" t="s">
        <v>85</v>
      </c>
      <c r="C40" s="26" t="n">
        <v>135.1</v>
      </c>
      <c r="D40" s="58" t="s">
        <v>69</v>
      </c>
      <c r="E40" s="58" t="n">
        <v>104919</v>
      </c>
      <c r="F40" s="72" t="n">
        <v>13.49</v>
      </c>
      <c r="G40" s="29" t="n">
        <f aca="false">TRUNC(F40*$G$8,2)</f>
        <v>3.74</v>
      </c>
      <c r="H40" s="69" t="n">
        <f aca="false">G40+F40</f>
        <v>17.23</v>
      </c>
      <c r="I40" s="70" t="n">
        <f aca="false">H40*C40</f>
        <v>2327.773</v>
      </c>
      <c r="J40" s="32" t="n">
        <f aca="false">I40/I$221</f>
        <v>0.00809626131879887</v>
      </c>
      <c r="K40" s="33"/>
    </row>
    <row r="41" customFormat="false" ht="15" hidden="false" customHeight="false" outlineLevel="0" collapsed="false">
      <c r="A41" s="57" t="s">
        <v>86</v>
      </c>
      <c r="B41" s="71" t="s">
        <v>87</v>
      </c>
      <c r="C41" s="26" t="n">
        <v>53.8</v>
      </c>
      <c r="D41" s="58" t="s">
        <v>69</v>
      </c>
      <c r="E41" s="58" t="n">
        <v>104916</v>
      </c>
      <c r="F41" s="72" t="n">
        <v>17.31</v>
      </c>
      <c r="G41" s="29" t="n">
        <f aca="false">TRUNC(F41*$G$8,2)</f>
        <v>4.8</v>
      </c>
      <c r="H41" s="69" t="n">
        <f aca="false">G41+F41</f>
        <v>22.11</v>
      </c>
      <c r="I41" s="70" t="n">
        <f aca="false">H41*C41</f>
        <v>1189.518</v>
      </c>
      <c r="J41" s="32" t="n">
        <f aca="false">I41/I$221</f>
        <v>0.00413727995445217</v>
      </c>
      <c r="K41" s="33"/>
    </row>
    <row r="42" customFormat="false" ht="15" hidden="false" customHeight="false" outlineLevel="0" collapsed="false">
      <c r="A42" s="57" t="s">
        <v>88</v>
      </c>
      <c r="B42" s="71" t="s">
        <v>89</v>
      </c>
      <c r="C42" s="26" t="n">
        <v>4.71</v>
      </c>
      <c r="D42" s="58" t="s">
        <v>36</v>
      </c>
      <c r="E42" s="58" t="n">
        <v>103682</v>
      </c>
      <c r="F42" s="72" t="n">
        <v>985.72</v>
      </c>
      <c r="G42" s="29" t="n">
        <f aca="false">TRUNC(F42*$G$8,2)</f>
        <v>273.9</v>
      </c>
      <c r="H42" s="69" t="n">
        <f aca="false">G42+F42</f>
        <v>1259.62</v>
      </c>
      <c r="I42" s="70" t="n">
        <f aca="false">H42*C42</f>
        <v>5932.8102</v>
      </c>
      <c r="J42" s="32" t="n">
        <f aca="false">I42/I$221</f>
        <v>0.020634993933702</v>
      </c>
      <c r="K42" s="33"/>
    </row>
    <row r="43" customFormat="false" ht="15" hidden="false" customHeight="false" outlineLevel="0" collapsed="false">
      <c r="A43" s="57" t="s">
        <v>90</v>
      </c>
      <c r="B43" s="73" t="s">
        <v>91</v>
      </c>
      <c r="C43" s="26" t="n">
        <v>36.59</v>
      </c>
      <c r="D43" s="58" t="s">
        <v>23</v>
      </c>
      <c r="E43" s="58" t="n">
        <v>98557</v>
      </c>
      <c r="F43" s="28" t="n">
        <v>41.56</v>
      </c>
      <c r="G43" s="29" t="n">
        <f aca="false">TRUNC(F43*$G$8,2)</f>
        <v>11.54</v>
      </c>
      <c r="H43" s="69" t="n">
        <f aca="false">G43+F43</f>
        <v>53.1</v>
      </c>
      <c r="I43" s="70" t="n">
        <f aca="false">H43*C43</f>
        <v>1942.929</v>
      </c>
      <c r="J43" s="32" t="n">
        <f aca="false">I43/I$221</f>
        <v>0.00675772977342403</v>
      </c>
      <c r="K43" s="33"/>
    </row>
    <row r="44" customFormat="false" ht="15" hidden="false" customHeight="false" outlineLevel="0" collapsed="false">
      <c r="A44" s="43"/>
      <c r="B44" s="44"/>
      <c r="C44" s="45"/>
      <c r="D44" s="46"/>
      <c r="E44" s="46"/>
      <c r="F44" s="47"/>
      <c r="G44" s="48"/>
      <c r="H44" s="48"/>
      <c r="I44" s="49"/>
      <c r="J44" s="45"/>
      <c r="K44" s="50"/>
    </row>
    <row r="45" customFormat="false" ht="15" hidden="false" customHeight="false" outlineLevel="0" collapsed="false">
      <c r="A45" s="51" t="s">
        <v>92</v>
      </c>
      <c r="B45" s="20" t="s">
        <v>93</v>
      </c>
      <c r="C45" s="52"/>
      <c r="D45" s="53"/>
      <c r="E45" s="53"/>
      <c r="F45" s="54"/>
      <c r="G45" s="54"/>
      <c r="H45" s="54"/>
      <c r="I45" s="54" t="n">
        <f aca="false">SUM(I46,I51,I57)</f>
        <v>24135.178</v>
      </c>
      <c r="J45" s="55" t="n">
        <f aca="false">I45/I$221</f>
        <v>0.0839449156183723</v>
      </c>
      <c r="K45" s="56"/>
    </row>
    <row r="46" customFormat="false" ht="15" hidden="false" customHeight="false" outlineLevel="0" collapsed="false">
      <c r="A46" s="60" t="s">
        <v>94</v>
      </c>
      <c r="B46" s="61" t="s">
        <v>95</v>
      </c>
      <c r="C46" s="62"/>
      <c r="D46" s="63"/>
      <c r="E46" s="64"/>
      <c r="F46" s="65"/>
      <c r="G46" s="65"/>
      <c r="H46" s="65"/>
      <c r="I46" s="66" t="n">
        <f aca="false">SUM(I47:I50)</f>
        <v>8905.9478</v>
      </c>
      <c r="J46" s="67" t="n">
        <f aca="false">I46/I$221</f>
        <v>0.0309759073072769</v>
      </c>
      <c r="K46" s="68"/>
    </row>
    <row r="47" customFormat="false" ht="15" hidden="false" customHeight="false" outlineLevel="0" collapsed="false">
      <c r="A47" s="57" t="s">
        <v>96</v>
      </c>
      <c r="B47" s="34" t="s">
        <v>97</v>
      </c>
      <c r="C47" s="26" t="n">
        <v>17.41</v>
      </c>
      <c r="D47" s="58" t="s">
        <v>23</v>
      </c>
      <c r="E47" s="58" t="n">
        <v>92419</v>
      </c>
      <c r="F47" s="28" t="n">
        <v>95.97</v>
      </c>
      <c r="G47" s="29" t="n">
        <f aca="false">TRUNC(F47*$G$8,2)</f>
        <v>26.66</v>
      </c>
      <c r="H47" s="70" t="n">
        <f aca="false">G47+F47</f>
        <v>122.63</v>
      </c>
      <c r="I47" s="70" t="n">
        <f aca="false">H47*C47</f>
        <v>2134.9883</v>
      </c>
      <c r="J47" s="74" t="n">
        <f aca="false">I47/I$221</f>
        <v>0.00742573403393636</v>
      </c>
      <c r="K47" s="33"/>
    </row>
    <row r="48" customFormat="false" ht="15" hidden="false" customHeight="false" outlineLevel="0" collapsed="false">
      <c r="A48" s="57" t="s">
        <v>98</v>
      </c>
      <c r="B48" s="34" t="s">
        <v>99</v>
      </c>
      <c r="C48" s="26" t="n">
        <v>198.8</v>
      </c>
      <c r="D48" s="58" t="s">
        <v>69</v>
      </c>
      <c r="E48" s="58" t="n">
        <v>92762</v>
      </c>
      <c r="F48" s="28" t="n">
        <v>11.84</v>
      </c>
      <c r="G48" s="29" t="n">
        <f aca="false">TRUNC(F48*$G$8,2)</f>
        <v>3.28</v>
      </c>
      <c r="H48" s="70" t="n">
        <f aca="false">G48+F48</f>
        <v>15.12</v>
      </c>
      <c r="I48" s="70" t="n">
        <f aca="false">H48*C48</f>
        <v>3005.856</v>
      </c>
      <c r="J48" s="74" t="n">
        <f aca="false">I48/I$221</f>
        <v>0.0104547117191751</v>
      </c>
      <c r="K48" s="33"/>
    </row>
    <row r="49" customFormat="false" ht="15" hidden="false" customHeight="false" outlineLevel="0" collapsed="false">
      <c r="A49" s="57" t="s">
        <v>100</v>
      </c>
      <c r="B49" s="34" t="s">
        <v>101</v>
      </c>
      <c r="C49" s="26" t="n">
        <v>65.2</v>
      </c>
      <c r="D49" s="58" t="s">
        <v>69</v>
      </c>
      <c r="E49" s="58" t="n">
        <v>92759</v>
      </c>
      <c r="F49" s="28" t="n">
        <v>14.74</v>
      </c>
      <c r="G49" s="29" t="n">
        <f aca="false">TRUNC(F49*$G$8,2)</f>
        <v>4.09</v>
      </c>
      <c r="H49" s="70" t="n">
        <f aca="false">G49+F49</f>
        <v>18.83</v>
      </c>
      <c r="I49" s="70" t="n">
        <f aca="false">H49*C49</f>
        <v>1227.716</v>
      </c>
      <c r="J49" s="74" t="n">
        <f aca="false">I49/I$221</f>
        <v>0.00427013697696058</v>
      </c>
      <c r="K49" s="33"/>
    </row>
    <row r="50" customFormat="false" ht="15" hidden="false" customHeight="false" outlineLevel="0" collapsed="false">
      <c r="A50" s="57" t="s">
        <v>102</v>
      </c>
      <c r="B50" s="34" t="s">
        <v>103</v>
      </c>
      <c r="C50" s="26" t="n">
        <v>2.05</v>
      </c>
      <c r="D50" s="58" t="s">
        <v>36</v>
      </c>
      <c r="E50" s="58" t="n">
        <v>103669</v>
      </c>
      <c r="F50" s="28" t="n">
        <v>968.61</v>
      </c>
      <c r="G50" s="29" t="n">
        <f aca="false">TRUNC(F50*$G$8,2)</f>
        <v>269.14</v>
      </c>
      <c r="H50" s="70" t="n">
        <f aca="false">G50+F50</f>
        <v>1237.75</v>
      </c>
      <c r="I50" s="70" t="n">
        <f aca="false">H50*C50</f>
        <v>2537.3875</v>
      </c>
      <c r="J50" s="74" t="n">
        <f aca="false">I50/I$221</f>
        <v>0.0088253245772048</v>
      </c>
      <c r="K50" s="33"/>
    </row>
    <row r="51" customFormat="false" ht="15" hidden="false" customHeight="false" outlineLevel="0" collapsed="false">
      <c r="A51" s="60" t="s">
        <v>104</v>
      </c>
      <c r="B51" s="61" t="s">
        <v>105</v>
      </c>
      <c r="C51" s="62"/>
      <c r="D51" s="63"/>
      <c r="E51" s="64"/>
      <c r="F51" s="65"/>
      <c r="G51" s="65"/>
      <c r="H51" s="65"/>
      <c r="I51" s="66" t="n">
        <f aca="false">SUM(I52:I56)</f>
        <v>13893.9902</v>
      </c>
      <c r="J51" s="67" t="n">
        <f aca="false">I51/I$221</f>
        <v>0.0483248905370199</v>
      </c>
      <c r="K51" s="68"/>
    </row>
    <row r="52" customFormat="false" ht="15" hidden="false" customHeight="false" outlineLevel="0" collapsed="false">
      <c r="A52" s="57" t="s">
        <v>106</v>
      </c>
      <c r="B52" s="34" t="s">
        <v>107</v>
      </c>
      <c r="C52" s="26" t="n">
        <v>35.78</v>
      </c>
      <c r="D52" s="58" t="s">
        <v>23</v>
      </c>
      <c r="E52" s="58" t="n">
        <v>92456</v>
      </c>
      <c r="F52" s="28" t="n">
        <v>153.75</v>
      </c>
      <c r="G52" s="29" t="n">
        <f aca="false">TRUNC(F52*$G$8,2)</f>
        <v>42.72</v>
      </c>
      <c r="H52" s="70" t="n">
        <f aca="false">G52+F52</f>
        <v>196.47</v>
      </c>
      <c r="I52" s="70" t="n">
        <f aca="false">H52*C52</f>
        <v>7029.6966</v>
      </c>
      <c r="J52" s="74" t="n">
        <f aca="false">I52/I$221</f>
        <v>0.0244500905653051</v>
      </c>
      <c r="K52" s="33"/>
    </row>
    <row r="53" customFormat="false" ht="15" hidden="false" customHeight="false" outlineLevel="0" collapsed="false">
      <c r="A53" s="57" t="s">
        <v>108</v>
      </c>
      <c r="B53" s="34" t="s">
        <v>109</v>
      </c>
      <c r="C53" s="26" t="n">
        <v>39.8</v>
      </c>
      <c r="D53" s="58" t="s">
        <v>69</v>
      </c>
      <c r="E53" s="58" t="n">
        <v>92761</v>
      </c>
      <c r="F53" s="28" t="n">
        <v>13.21</v>
      </c>
      <c r="G53" s="29" t="n">
        <f aca="false">TRUNC(F53*$G$8,2)</f>
        <v>3.67</v>
      </c>
      <c r="H53" s="70" t="n">
        <f aca="false">G53+F53</f>
        <v>16.88</v>
      </c>
      <c r="I53" s="70" t="n">
        <f aca="false">H53*C53</f>
        <v>671.824</v>
      </c>
      <c r="J53" s="74" t="n">
        <f aca="false">I53/I$221</f>
        <v>0.00233668088092814</v>
      </c>
      <c r="K53" s="33"/>
    </row>
    <row r="54" customFormat="false" ht="15" hidden="false" customHeight="false" outlineLevel="0" collapsed="false">
      <c r="A54" s="57" t="s">
        <v>110</v>
      </c>
      <c r="B54" s="34" t="s">
        <v>111</v>
      </c>
      <c r="C54" s="26" t="n">
        <v>102.6</v>
      </c>
      <c r="D54" s="58" t="s">
        <v>69</v>
      </c>
      <c r="E54" s="58" t="n">
        <v>92762</v>
      </c>
      <c r="F54" s="28" t="n">
        <v>11.84</v>
      </c>
      <c r="G54" s="29" t="n">
        <f aca="false">TRUNC(F54*$G$8,2)</f>
        <v>3.28</v>
      </c>
      <c r="H54" s="70" t="n">
        <f aca="false">G54+F54</f>
        <v>15.12</v>
      </c>
      <c r="I54" s="70" t="n">
        <f aca="false">H54*C54</f>
        <v>1551.312</v>
      </c>
      <c r="J54" s="74" t="n">
        <f aca="false">I54/I$221</f>
        <v>0.00539564095768295</v>
      </c>
      <c r="K54" s="33"/>
    </row>
    <row r="55" customFormat="false" ht="15" hidden="false" customHeight="false" outlineLevel="0" collapsed="false">
      <c r="A55" s="57" t="s">
        <v>112</v>
      </c>
      <c r="B55" s="34" t="s">
        <v>113</v>
      </c>
      <c r="C55" s="26" t="n">
        <v>67.2</v>
      </c>
      <c r="D55" s="58" t="s">
        <v>69</v>
      </c>
      <c r="E55" s="58" t="n">
        <v>92759</v>
      </c>
      <c r="F55" s="28" t="n">
        <v>14.74</v>
      </c>
      <c r="G55" s="29" t="n">
        <f aca="false">TRUNC(F55*$G$8,2)</f>
        <v>4.09</v>
      </c>
      <c r="H55" s="70" t="n">
        <f aca="false">G55+F55</f>
        <v>18.83</v>
      </c>
      <c r="I55" s="70" t="n">
        <f aca="false">H55*C55</f>
        <v>1265.376</v>
      </c>
      <c r="J55" s="74" t="n">
        <f aca="false">I55/I$221</f>
        <v>0.00440112277379987</v>
      </c>
      <c r="K55" s="33"/>
    </row>
    <row r="56" customFormat="false" ht="15" hidden="false" customHeight="false" outlineLevel="0" collapsed="false">
      <c r="A56" s="57" t="s">
        <v>114</v>
      </c>
      <c r="B56" s="34" t="s">
        <v>115</v>
      </c>
      <c r="C56" s="26" t="n">
        <v>2.68</v>
      </c>
      <c r="D56" s="58" t="s">
        <v>36</v>
      </c>
      <c r="E56" s="58" t="n">
        <v>103682</v>
      </c>
      <c r="F56" s="28" t="n">
        <v>985.72</v>
      </c>
      <c r="G56" s="29" t="n">
        <f aca="false">TRUNC(F56*$G$8,2)</f>
        <v>273.9</v>
      </c>
      <c r="H56" s="70" t="n">
        <f aca="false">G56+F56</f>
        <v>1259.62</v>
      </c>
      <c r="I56" s="70" t="n">
        <f aca="false">H56*C56</f>
        <v>3375.7816</v>
      </c>
      <c r="J56" s="74" t="n">
        <f aca="false">I56/I$221</f>
        <v>0.0117413553593039</v>
      </c>
      <c r="K56" s="33"/>
    </row>
    <row r="57" customFormat="false" ht="15" hidden="false" customHeight="false" outlineLevel="0" collapsed="false">
      <c r="A57" s="60" t="s">
        <v>116</v>
      </c>
      <c r="B57" s="61" t="s">
        <v>117</v>
      </c>
      <c r="C57" s="62"/>
      <c r="D57" s="63"/>
      <c r="E57" s="64"/>
      <c r="F57" s="65"/>
      <c r="G57" s="65"/>
      <c r="H57" s="65"/>
      <c r="I57" s="66" t="n">
        <f aca="false">SUM(I58:I60)</f>
        <v>1335.24</v>
      </c>
      <c r="J57" s="67" t="n">
        <f aca="false">I57/I$221</f>
        <v>0.00464411777407548</v>
      </c>
      <c r="K57" s="68"/>
    </row>
    <row r="58" customFormat="false" ht="15" hidden="false" customHeight="false" outlineLevel="0" collapsed="false">
      <c r="A58" s="57" t="s">
        <v>118</v>
      </c>
      <c r="B58" s="34" t="s">
        <v>119</v>
      </c>
      <c r="C58" s="26" t="n">
        <v>3.55</v>
      </c>
      <c r="D58" s="58" t="s">
        <v>23</v>
      </c>
      <c r="E58" s="58" t="s">
        <v>120</v>
      </c>
      <c r="F58" s="28" t="n">
        <v>217.03</v>
      </c>
      <c r="G58" s="29" t="n">
        <f aca="false">TRUNC(F58*$G$8,2)</f>
        <v>60.3</v>
      </c>
      <c r="H58" s="70" t="n">
        <f aca="false">G58+F58</f>
        <v>277.33</v>
      </c>
      <c r="I58" s="70" t="n">
        <f aca="false">H58*C58</f>
        <v>984.5215</v>
      </c>
      <c r="J58" s="74" t="n">
        <f aca="false">I58/I$221</f>
        <v>0.00342427862939206</v>
      </c>
      <c r="K58" s="33"/>
    </row>
    <row r="59" customFormat="false" ht="15" hidden="false" customHeight="false" outlineLevel="0" collapsed="false">
      <c r="A59" s="57" t="s">
        <v>121</v>
      </c>
      <c r="B59" s="34" t="s">
        <v>122</v>
      </c>
      <c r="C59" s="26" t="n">
        <v>8.47</v>
      </c>
      <c r="D59" s="58" t="s">
        <v>33</v>
      </c>
      <c r="E59" s="58" t="n">
        <v>105021</v>
      </c>
      <c r="F59" s="28" t="n">
        <v>25.29</v>
      </c>
      <c r="G59" s="29" t="n">
        <f aca="false">TRUNC(F59*$G$8,2)</f>
        <v>7.02</v>
      </c>
      <c r="H59" s="70" t="n">
        <f aca="false">G59+F59</f>
        <v>32.31</v>
      </c>
      <c r="I59" s="70" t="n">
        <f aca="false">H59*C59</f>
        <v>273.6657</v>
      </c>
      <c r="J59" s="74" t="n">
        <f aca="false">I59/I$221</f>
        <v>0.000951840673979815</v>
      </c>
      <c r="K59" s="33"/>
    </row>
    <row r="60" customFormat="false" ht="15" hidden="false" customHeight="false" outlineLevel="0" collapsed="false">
      <c r="A60" s="57" t="s">
        <v>123</v>
      </c>
      <c r="B60" s="34" t="s">
        <v>124</v>
      </c>
      <c r="C60" s="26" t="n">
        <v>2.42</v>
      </c>
      <c r="D60" s="58" t="s">
        <v>33</v>
      </c>
      <c r="E60" s="58" t="n">
        <v>105027</v>
      </c>
      <c r="F60" s="28" t="n">
        <v>24.92</v>
      </c>
      <c r="G60" s="29" t="n">
        <f aca="false">TRUNC(F60*$G$8,2)</f>
        <v>6.92</v>
      </c>
      <c r="H60" s="70" t="n">
        <f aca="false">G60+F60</f>
        <v>31.84</v>
      </c>
      <c r="I60" s="70" t="n">
        <f aca="false">H60*C60</f>
        <v>77.0528</v>
      </c>
      <c r="J60" s="74" t="n">
        <f aca="false">I60/I$221</f>
        <v>0.000267998470703606</v>
      </c>
      <c r="K60" s="33"/>
    </row>
    <row r="61" customFormat="false" ht="15" hidden="false" customHeight="false" outlineLevel="0" collapsed="false">
      <c r="A61" s="43"/>
      <c r="B61" s="44"/>
      <c r="C61" s="45"/>
      <c r="D61" s="46"/>
      <c r="E61" s="46"/>
      <c r="F61" s="47"/>
      <c r="G61" s="48"/>
      <c r="H61" s="48"/>
      <c r="I61" s="49"/>
      <c r="J61" s="45"/>
      <c r="K61" s="50"/>
    </row>
    <row r="62" customFormat="false" ht="15" hidden="false" customHeight="false" outlineLevel="0" collapsed="false">
      <c r="A62" s="51" t="s">
        <v>125</v>
      </c>
      <c r="B62" s="20" t="s">
        <v>126</v>
      </c>
      <c r="C62" s="52"/>
      <c r="D62" s="53"/>
      <c r="E62" s="53"/>
      <c r="F62" s="54"/>
      <c r="G62" s="54"/>
      <c r="H62" s="54"/>
      <c r="I62" s="54" t="n">
        <f aca="false">SUM(I63:I73)</f>
        <v>49568.6143</v>
      </c>
      <c r="J62" s="55" t="n">
        <f aca="false">I62/I$221</f>
        <v>0.172405322419132</v>
      </c>
      <c r="K62" s="56"/>
    </row>
    <row r="63" customFormat="false" ht="15" hidden="false" customHeight="false" outlineLevel="0" collapsed="false">
      <c r="A63" s="57" t="s">
        <v>127</v>
      </c>
      <c r="B63" s="71" t="s">
        <v>128</v>
      </c>
      <c r="C63" s="26" t="n">
        <v>999.51</v>
      </c>
      <c r="D63" s="58" t="e">
        <f aca="false">#REF!</f>
        <v>#REF!</v>
      </c>
      <c r="E63" s="58" t="n">
        <v>100778</v>
      </c>
      <c r="F63" s="28" t="n">
        <v>10.14</v>
      </c>
      <c r="G63" s="29" t="n">
        <f aca="false">TRUNC(F63*$G$8,2)</f>
        <v>2.81</v>
      </c>
      <c r="H63" s="70" t="n">
        <f aca="false">F63+G63</f>
        <v>12.95</v>
      </c>
      <c r="I63" s="70" t="n">
        <f aca="false">H63*C63</f>
        <v>12943.6545</v>
      </c>
      <c r="J63" s="32" t="n">
        <f aca="false">I63/I$221</f>
        <v>0.0450195140386313</v>
      </c>
      <c r="K63" s="33"/>
    </row>
    <row r="64" customFormat="false" ht="15" hidden="false" customHeight="false" outlineLevel="0" collapsed="false">
      <c r="A64" s="57" t="s">
        <v>129</v>
      </c>
      <c r="B64" s="71" t="s">
        <v>130</v>
      </c>
      <c r="C64" s="26" t="n">
        <v>106.67</v>
      </c>
      <c r="D64" s="58" t="e">
        <f aca="false">#REF!</f>
        <v>#REF!</v>
      </c>
      <c r="E64" s="58" t="n">
        <v>94216</v>
      </c>
      <c r="F64" s="28" t="n">
        <v>185.06</v>
      </c>
      <c r="G64" s="29" t="n">
        <f aca="false">TRUNC(F64*$G$8,2)</f>
        <v>51.42</v>
      </c>
      <c r="H64" s="70" t="n">
        <f aca="false">F64+G64</f>
        <v>236.48</v>
      </c>
      <c r="I64" s="70" t="n">
        <f aca="false">H64*C64</f>
        <v>25225.3216</v>
      </c>
      <c r="J64" s="32" t="n">
        <f aca="false">I64/I$221</f>
        <v>0.0877365600186709</v>
      </c>
      <c r="K64" s="33"/>
    </row>
    <row r="65" customFormat="false" ht="15" hidden="false" customHeight="false" outlineLevel="0" collapsed="false">
      <c r="A65" s="57" t="s">
        <v>131</v>
      </c>
      <c r="B65" s="71" t="s">
        <v>132</v>
      </c>
      <c r="C65" s="26" t="n">
        <v>23.64</v>
      </c>
      <c r="D65" s="58" t="e">
        <f aca="false">#REF!</f>
        <v>#REF!</v>
      </c>
      <c r="E65" s="58" t="n">
        <v>94231</v>
      </c>
      <c r="F65" s="28" t="n">
        <v>45.41</v>
      </c>
      <c r="G65" s="29" t="n">
        <f aca="false">TRUNC(F65*$G$8,2)</f>
        <v>12.61</v>
      </c>
      <c r="H65" s="70" t="n">
        <f aca="false">F65+G65</f>
        <v>58.02</v>
      </c>
      <c r="I65" s="70" t="n">
        <f aca="false">H65*C65</f>
        <v>1371.5928</v>
      </c>
      <c r="J65" s="32" t="n">
        <f aca="false">I65/I$221</f>
        <v>0.00477055697947481</v>
      </c>
      <c r="K65" s="33"/>
    </row>
    <row r="66" customFormat="false" ht="15" hidden="false" customHeight="false" outlineLevel="0" collapsed="false">
      <c r="A66" s="57" t="s">
        <v>133</v>
      </c>
      <c r="B66" s="71" t="s">
        <v>134</v>
      </c>
      <c r="C66" s="26" t="n">
        <v>3.67</v>
      </c>
      <c r="D66" s="58" t="e">
        <f aca="false">#REF!</f>
        <v>#REF!</v>
      </c>
      <c r="E66" s="58" t="s">
        <v>135</v>
      </c>
      <c r="F66" s="28" t="n">
        <v>74</v>
      </c>
      <c r="G66" s="29" t="n">
        <f aca="false">TRUNC(F66*$G$8,2)</f>
        <v>20.56</v>
      </c>
      <c r="H66" s="70" t="n">
        <f aca="false">F66+G66</f>
        <v>94.56</v>
      </c>
      <c r="I66" s="70" t="n">
        <f aca="false">H66*C66</f>
        <v>347.0352</v>
      </c>
      <c r="J66" s="32" t="n">
        <f aca="false">I66/I$221</f>
        <v>0.00120702820507912</v>
      </c>
      <c r="K66" s="33"/>
    </row>
    <row r="67" customFormat="false" ht="15" hidden="false" customHeight="false" outlineLevel="0" collapsed="false">
      <c r="A67" s="57" t="s">
        <v>136</v>
      </c>
      <c r="B67" s="71" t="s">
        <v>137</v>
      </c>
      <c r="C67" s="26" t="n">
        <v>43.28</v>
      </c>
      <c r="D67" s="58" t="e">
        <f aca="false">#REF!</f>
        <v>#REF!</v>
      </c>
      <c r="E67" s="58" t="n">
        <v>92759</v>
      </c>
      <c r="F67" s="28" t="n">
        <v>14.74</v>
      </c>
      <c r="G67" s="29" t="n">
        <f aca="false">TRUNC(F67*$G$8,2)</f>
        <v>4.09</v>
      </c>
      <c r="H67" s="70" t="n">
        <f aca="false">F67+G67</f>
        <v>18.83</v>
      </c>
      <c r="I67" s="70" t="n">
        <f aca="false">H67*C67</f>
        <v>814.9624</v>
      </c>
      <c r="J67" s="32" t="n">
        <f aca="false">I67/I$221</f>
        <v>0.00283453264360206</v>
      </c>
      <c r="K67" s="33"/>
    </row>
    <row r="68" customFormat="false" ht="15" hidden="false" customHeight="false" outlineLevel="0" collapsed="false">
      <c r="A68" s="57" t="s">
        <v>138</v>
      </c>
      <c r="B68" s="71" t="s">
        <v>139</v>
      </c>
      <c r="C68" s="26" t="n">
        <v>0.68</v>
      </c>
      <c r="D68" s="58" t="e">
        <f aca="false">#REF!</f>
        <v>#REF!</v>
      </c>
      <c r="E68" s="58" t="n">
        <v>94969</v>
      </c>
      <c r="F68" s="28" t="n">
        <v>423.08</v>
      </c>
      <c r="G68" s="29" t="n">
        <f aca="false">TRUNC(F68*$G$8,2)</f>
        <v>117.56</v>
      </c>
      <c r="H68" s="70" t="n">
        <f aca="false">F68+G68</f>
        <v>540.64</v>
      </c>
      <c r="I68" s="70" t="n">
        <f aca="false">H68*C68</f>
        <v>367.6352</v>
      </c>
      <c r="J68" s="32" t="n">
        <f aca="false">I68/I$221</f>
        <v>0.00127867736638791</v>
      </c>
      <c r="K68" s="33"/>
    </row>
    <row r="69" customFormat="false" ht="15" hidden="false" customHeight="false" outlineLevel="0" collapsed="false">
      <c r="A69" s="57" t="s">
        <v>140</v>
      </c>
      <c r="B69" s="71" t="s">
        <v>141</v>
      </c>
      <c r="C69" s="26" t="n">
        <v>0.68</v>
      </c>
      <c r="D69" s="58" t="e">
        <f aca="false">#REF!</f>
        <v>#REF!</v>
      </c>
      <c r="E69" s="58" t="n">
        <v>103670</v>
      </c>
      <c r="F69" s="28" t="n">
        <v>280.95</v>
      </c>
      <c r="G69" s="29" t="n">
        <f aca="false">TRUNC(F69*$G$8,2)</f>
        <v>78.06</v>
      </c>
      <c r="H69" s="70" t="n">
        <f aca="false">F69+G69</f>
        <v>359.01</v>
      </c>
      <c r="I69" s="70" t="n">
        <f aca="false">H69*C69</f>
        <v>244.1268</v>
      </c>
      <c r="J69" s="32" t="n">
        <f aca="false">I69/I$221</f>
        <v>0.000849100993834943</v>
      </c>
      <c r="K69" s="33"/>
    </row>
    <row r="70" customFormat="false" ht="15" hidden="false" customHeight="false" outlineLevel="0" collapsed="false">
      <c r="A70" s="57" t="s">
        <v>142</v>
      </c>
      <c r="B70" s="71" t="s">
        <v>143</v>
      </c>
      <c r="C70" s="26" t="n">
        <v>18.1</v>
      </c>
      <c r="D70" s="58" t="e">
        <f aca="false">#REF!</f>
        <v>#REF!</v>
      </c>
      <c r="E70" s="58" t="n">
        <v>92431</v>
      </c>
      <c r="F70" s="28" t="n">
        <v>62</v>
      </c>
      <c r="G70" s="29" t="n">
        <f aca="false">TRUNC(F70*$G$8,2)</f>
        <v>17.22</v>
      </c>
      <c r="H70" s="70" t="n">
        <f aca="false">F70+G70</f>
        <v>79.22</v>
      </c>
      <c r="I70" s="70" t="n">
        <f aca="false">H70*C70</f>
        <v>1433.882</v>
      </c>
      <c r="J70" s="32" t="n">
        <f aca="false">I70/I$221</f>
        <v>0.00498720595707655</v>
      </c>
      <c r="K70" s="33"/>
    </row>
    <row r="71" customFormat="false" ht="15" hidden="false" customHeight="false" outlineLevel="0" collapsed="false">
      <c r="A71" s="57" t="s">
        <v>144</v>
      </c>
      <c r="B71" s="71" t="s">
        <v>145</v>
      </c>
      <c r="C71" s="26" t="n">
        <v>31.35</v>
      </c>
      <c r="D71" s="58" t="e">
        <f aca="false">#REF!</f>
        <v>#REF!</v>
      </c>
      <c r="E71" s="58" t="s">
        <v>146</v>
      </c>
      <c r="F71" s="28" t="n">
        <v>51.95</v>
      </c>
      <c r="G71" s="29" t="n">
        <f aca="false">TRUNC(F71*$G$8,2)</f>
        <v>14.43</v>
      </c>
      <c r="H71" s="70" t="n">
        <f aca="false">F71+G71</f>
        <v>66.38</v>
      </c>
      <c r="I71" s="70" t="n">
        <f aca="false">H71*C71</f>
        <v>2081.013</v>
      </c>
      <c r="J71" s="32" t="n">
        <f aca="false">I71/I$221</f>
        <v>0.00723800175352905</v>
      </c>
      <c r="K71" s="33"/>
    </row>
    <row r="72" customFormat="false" ht="15" hidden="false" customHeight="false" outlineLevel="0" collapsed="false">
      <c r="A72" s="57" t="s">
        <v>147</v>
      </c>
      <c r="B72" s="75" t="s">
        <v>148</v>
      </c>
      <c r="C72" s="26" t="n">
        <v>17.26</v>
      </c>
      <c r="D72" s="58" t="e">
        <f aca="false">#REF!</f>
        <v>#REF!</v>
      </c>
      <c r="E72" s="58" t="n">
        <v>94228</v>
      </c>
      <c r="F72" s="28" t="n">
        <v>74.06</v>
      </c>
      <c r="G72" s="29" t="n">
        <f aca="false">TRUNC(F72*$G$8,2)</f>
        <v>20.57</v>
      </c>
      <c r="H72" s="70" t="n">
        <f aca="false">F72+G72</f>
        <v>94.63</v>
      </c>
      <c r="I72" s="70" t="n">
        <f aca="false">H72*C72</f>
        <v>1633.3138</v>
      </c>
      <c r="J72" s="32" t="n">
        <f aca="false">I72/I$221</f>
        <v>0.0056808526176738</v>
      </c>
      <c r="K72" s="33"/>
    </row>
    <row r="73" customFormat="false" ht="15" hidden="false" customHeight="false" outlineLevel="0" collapsed="false">
      <c r="A73" s="57" t="s">
        <v>149</v>
      </c>
      <c r="B73" s="71" t="s">
        <v>150</v>
      </c>
      <c r="C73" s="26" t="n">
        <v>18.98</v>
      </c>
      <c r="D73" s="58" t="e">
        <f aca="false">#REF!</f>
        <v>#REF!</v>
      </c>
      <c r="E73" s="58" t="n">
        <v>98546</v>
      </c>
      <c r="F73" s="28" t="n">
        <v>128.07</v>
      </c>
      <c r="G73" s="29" t="n">
        <f aca="false">TRUNC(F73*$G$8,2)</f>
        <v>35.58</v>
      </c>
      <c r="H73" s="69" t="n">
        <f aca="false">G73+F73</f>
        <v>163.65</v>
      </c>
      <c r="I73" s="70" t="n">
        <f aca="false">H73*C73</f>
        <v>3106.077</v>
      </c>
      <c r="J73" s="32" t="n">
        <f aca="false">I73/I$221</f>
        <v>0.0108032918451717</v>
      </c>
      <c r="K73" s="33"/>
    </row>
    <row r="74" customFormat="false" ht="15" hidden="false" customHeight="false" outlineLevel="0" collapsed="false">
      <c r="A74" s="43"/>
      <c r="B74" s="44"/>
      <c r="C74" s="45"/>
      <c r="D74" s="46"/>
      <c r="E74" s="46"/>
      <c r="F74" s="47"/>
      <c r="G74" s="48"/>
      <c r="H74" s="48"/>
      <c r="I74" s="49"/>
      <c r="J74" s="45"/>
      <c r="K74" s="50"/>
    </row>
    <row r="75" customFormat="false" ht="15" hidden="false" customHeight="false" outlineLevel="0" collapsed="false">
      <c r="A75" s="51" t="s">
        <v>151</v>
      </c>
      <c r="B75" s="20" t="s">
        <v>152</v>
      </c>
      <c r="C75" s="52"/>
      <c r="D75" s="53"/>
      <c r="E75" s="53"/>
      <c r="F75" s="54"/>
      <c r="G75" s="54"/>
      <c r="H75" s="54"/>
      <c r="I75" s="54" t="n">
        <f aca="false">SUM(I76:I84)</f>
        <v>55521.934</v>
      </c>
      <c r="J75" s="76" t="n">
        <f aca="false">I75/I$221</f>
        <v>0.193111650744769</v>
      </c>
      <c r="K75" s="56"/>
    </row>
    <row r="76" customFormat="false" ht="15" hidden="false" customHeight="false" outlineLevel="0" collapsed="false">
      <c r="A76" s="57" t="s">
        <v>153</v>
      </c>
      <c r="B76" s="34" t="s">
        <v>154</v>
      </c>
      <c r="C76" s="26" t="n">
        <v>218.77</v>
      </c>
      <c r="D76" s="58" t="s">
        <v>23</v>
      </c>
      <c r="E76" s="58" t="n">
        <v>103328</v>
      </c>
      <c r="F76" s="28" t="n">
        <v>81.57</v>
      </c>
      <c r="G76" s="29" t="n">
        <f aca="false">TRUNC(F76*$G$8,2)</f>
        <v>22.66</v>
      </c>
      <c r="H76" s="69" t="n">
        <f aca="false">G76+F76</f>
        <v>104.23</v>
      </c>
      <c r="I76" s="70" t="n">
        <f aca="false">H76*C76</f>
        <v>22802.3971</v>
      </c>
      <c r="J76" s="32" t="n">
        <f aca="false">I76/I$221</f>
        <v>0.0793093508759752</v>
      </c>
      <c r="K76" s="77"/>
    </row>
    <row r="77" customFormat="false" ht="15" hidden="false" customHeight="false" outlineLevel="0" collapsed="false">
      <c r="A77" s="57" t="s">
        <v>155</v>
      </c>
      <c r="B77" s="34" t="s">
        <v>156</v>
      </c>
      <c r="C77" s="26" t="n">
        <v>183.92</v>
      </c>
      <c r="D77" s="58" t="s">
        <v>23</v>
      </c>
      <c r="E77" s="58" t="n">
        <v>87904</v>
      </c>
      <c r="F77" s="28" t="n">
        <v>7.43</v>
      </c>
      <c r="G77" s="29" t="n">
        <f aca="false">TRUNC(F77*$G$8,2)</f>
        <v>2.06</v>
      </c>
      <c r="H77" s="69" t="n">
        <f aca="false">G77+F77</f>
        <v>9.49</v>
      </c>
      <c r="I77" s="70" t="n">
        <f aca="false">H77*C77</f>
        <v>1745.4008</v>
      </c>
      <c r="J77" s="32" t="n">
        <f aca="false">I77/I$221</f>
        <v>0.00607070405183005</v>
      </c>
      <c r="K77" s="77"/>
    </row>
    <row r="78" customFormat="false" ht="15" hidden="false" customHeight="false" outlineLevel="0" collapsed="false">
      <c r="A78" s="57" t="s">
        <v>157</v>
      </c>
      <c r="B78" s="34" t="s">
        <v>158</v>
      </c>
      <c r="C78" s="26" t="n">
        <v>183.92</v>
      </c>
      <c r="D78" s="58" t="s">
        <v>23</v>
      </c>
      <c r="E78" s="58" t="s">
        <v>159</v>
      </c>
      <c r="F78" s="28" t="n">
        <v>35.1</v>
      </c>
      <c r="G78" s="29" t="n">
        <f aca="false">TRUNC(F78*$G$8,2)</f>
        <v>9.75</v>
      </c>
      <c r="H78" s="69" t="n">
        <f aca="false">G78+F78</f>
        <v>44.85</v>
      </c>
      <c r="I78" s="70" t="n">
        <f aca="false">H78*C78</f>
        <v>8248.812</v>
      </c>
      <c r="J78" s="32" t="n">
        <f aca="false">I78/I$221</f>
        <v>0.0286903136696078</v>
      </c>
      <c r="K78" s="77"/>
    </row>
    <row r="79" customFormat="false" ht="15" hidden="false" customHeight="false" outlineLevel="0" collapsed="false">
      <c r="A79" s="57" t="s">
        <v>160</v>
      </c>
      <c r="B79" s="34" t="s">
        <v>161</v>
      </c>
      <c r="C79" s="26" t="n">
        <v>244.76</v>
      </c>
      <c r="D79" s="58" t="s">
        <v>23</v>
      </c>
      <c r="E79" s="58" t="n">
        <v>87535</v>
      </c>
      <c r="F79" s="28" t="n">
        <v>26.76</v>
      </c>
      <c r="G79" s="29" t="n">
        <f aca="false">TRUNC(F79*$G$8,2)</f>
        <v>7.43</v>
      </c>
      <c r="H79" s="69" t="n">
        <f aca="false">G79+F79</f>
        <v>34.19</v>
      </c>
      <c r="I79" s="70" t="n">
        <f aca="false">H79*C79</f>
        <v>8368.3444</v>
      </c>
      <c r="J79" s="32" t="n">
        <f aca="false">I79/I$221</f>
        <v>0.0291060610584052</v>
      </c>
      <c r="K79" s="77"/>
    </row>
    <row r="80" customFormat="false" ht="15" hidden="false" customHeight="false" outlineLevel="0" collapsed="false">
      <c r="A80" s="57" t="s">
        <v>162</v>
      </c>
      <c r="B80" s="34" t="s">
        <v>163</v>
      </c>
      <c r="C80" s="26" t="n">
        <v>19.98</v>
      </c>
      <c r="D80" s="58" t="s">
        <v>23</v>
      </c>
      <c r="E80" s="58" t="n">
        <v>87527</v>
      </c>
      <c r="F80" s="28" t="n">
        <v>33.16</v>
      </c>
      <c r="G80" s="29" t="n">
        <f aca="false">TRUNC(F80*$G$8,2)</f>
        <v>9.21</v>
      </c>
      <c r="H80" s="69" t="n">
        <f aca="false">G80+F80</f>
        <v>42.37</v>
      </c>
      <c r="I80" s="70" t="n">
        <f aca="false">H80*C80</f>
        <v>846.5526</v>
      </c>
      <c r="J80" s="32" t="n">
        <f aca="false">I80/I$221</f>
        <v>0.00294440698028055</v>
      </c>
      <c r="K80" s="77"/>
    </row>
    <row r="81" customFormat="false" ht="15" hidden="false" customHeight="false" outlineLevel="0" collapsed="false">
      <c r="A81" s="57" t="s">
        <v>164</v>
      </c>
      <c r="B81" s="34" t="s">
        <v>165</v>
      </c>
      <c r="C81" s="26" t="n">
        <v>19.98</v>
      </c>
      <c r="D81" s="58" t="s">
        <v>23</v>
      </c>
      <c r="E81" s="58" t="s">
        <v>166</v>
      </c>
      <c r="F81" s="28" t="n">
        <v>72.13</v>
      </c>
      <c r="G81" s="29" t="n">
        <f aca="false">TRUNC(F81*$G$8,2)</f>
        <v>20.04</v>
      </c>
      <c r="H81" s="69" t="n">
        <f aca="false">G81+F81</f>
        <v>92.17</v>
      </c>
      <c r="I81" s="70" t="n">
        <f aca="false">H81*C81</f>
        <v>1841.5566</v>
      </c>
      <c r="J81" s="32" t="n">
        <f aca="false">I81/I$221</f>
        <v>0.00640514494624637</v>
      </c>
      <c r="K81" s="77"/>
    </row>
    <row r="82" customFormat="false" ht="15" hidden="false" customHeight="false" outlineLevel="0" collapsed="false">
      <c r="A82" s="57" t="s">
        <v>167</v>
      </c>
      <c r="B82" s="34" t="s">
        <v>168</v>
      </c>
      <c r="C82" s="26" t="n">
        <v>119.37</v>
      </c>
      <c r="D82" s="58" t="s">
        <v>23</v>
      </c>
      <c r="E82" s="58" t="s">
        <v>169</v>
      </c>
      <c r="F82" s="28" t="n">
        <v>70</v>
      </c>
      <c r="G82" s="29" t="n">
        <f aca="false">TRUNC(F82*$G$8,2)</f>
        <v>19.45</v>
      </c>
      <c r="H82" s="69" t="n">
        <f aca="false">G82+F82</f>
        <v>89.45</v>
      </c>
      <c r="I82" s="70" t="n">
        <f aca="false">H82*C82</f>
        <v>10677.6465</v>
      </c>
      <c r="J82" s="32" t="n">
        <f aca="false">I82/I$221</f>
        <v>0.0371380784697469</v>
      </c>
      <c r="K82" s="77"/>
    </row>
    <row r="83" customFormat="false" ht="15" hidden="false" customHeight="false" outlineLevel="0" collapsed="false">
      <c r="A83" s="57" t="s">
        <v>170</v>
      </c>
      <c r="B83" s="34" t="s">
        <v>171</v>
      </c>
      <c r="C83" s="26" t="n">
        <v>3.4</v>
      </c>
      <c r="D83" s="58" t="s">
        <v>23</v>
      </c>
      <c r="E83" s="58" t="n">
        <v>96109</v>
      </c>
      <c r="F83" s="28" t="n">
        <v>51.31</v>
      </c>
      <c r="G83" s="29" t="n">
        <f aca="false">TRUNC(F83*$G$8,2)</f>
        <v>14.25</v>
      </c>
      <c r="H83" s="69" t="n">
        <f aca="false">G83+F83</f>
        <v>65.56</v>
      </c>
      <c r="I83" s="70" t="n">
        <f aca="false">H83*C83</f>
        <v>222.904</v>
      </c>
      <c r="J83" s="32" t="n">
        <f aca="false">I83/I$221</f>
        <v>0.000775285662736677</v>
      </c>
      <c r="K83" s="77"/>
    </row>
    <row r="84" customFormat="false" ht="15" hidden="false" customHeight="false" outlineLevel="0" collapsed="false">
      <c r="A84" s="57" t="s">
        <v>172</v>
      </c>
      <c r="B84" s="34" t="s">
        <v>173</v>
      </c>
      <c r="C84" s="26" t="n">
        <v>16</v>
      </c>
      <c r="D84" s="58" t="s">
        <v>33</v>
      </c>
      <c r="E84" s="58" t="s">
        <v>174</v>
      </c>
      <c r="F84" s="28" t="n">
        <v>37.58</v>
      </c>
      <c r="G84" s="29" t="n">
        <f aca="false">TRUNC(F84*$G$8,2)</f>
        <v>10.44</v>
      </c>
      <c r="H84" s="69" t="n">
        <f aca="false">G84+F84</f>
        <v>48.02</v>
      </c>
      <c r="I84" s="70" t="n">
        <f aca="false">H84*C84</f>
        <v>768.32</v>
      </c>
      <c r="J84" s="32" t="n">
        <f aca="false">I84/I$221</f>
        <v>0.00267230502994044</v>
      </c>
      <c r="K84" s="77"/>
    </row>
    <row r="85" customFormat="false" ht="15" hidden="false" customHeight="false" outlineLevel="0" collapsed="false">
      <c r="A85" s="43"/>
      <c r="B85" s="44"/>
      <c r="C85" s="45"/>
      <c r="D85" s="46"/>
      <c r="E85" s="46"/>
      <c r="F85" s="47"/>
      <c r="G85" s="48"/>
      <c r="H85" s="48"/>
      <c r="I85" s="49"/>
      <c r="J85" s="45"/>
      <c r="K85" s="50"/>
    </row>
    <row r="86" customFormat="false" ht="15" hidden="false" customHeight="false" outlineLevel="0" collapsed="false">
      <c r="A86" s="43"/>
      <c r="B86" s="44"/>
      <c r="C86" s="45"/>
      <c r="D86" s="46"/>
      <c r="E86" s="46"/>
      <c r="F86" s="47"/>
      <c r="G86" s="48"/>
      <c r="H86" s="48"/>
      <c r="I86" s="49"/>
      <c r="J86" s="45"/>
      <c r="K86" s="50"/>
    </row>
    <row r="87" customFormat="false" ht="15" hidden="false" customHeight="false" outlineLevel="0" collapsed="false">
      <c r="A87" s="43"/>
      <c r="B87" s="44"/>
      <c r="C87" s="45"/>
      <c r="D87" s="46"/>
      <c r="E87" s="46"/>
      <c r="F87" s="47"/>
      <c r="G87" s="48"/>
      <c r="H87" s="48"/>
      <c r="I87" s="49"/>
      <c r="J87" s="45"/>
      <c r="K87" s="50"/>
    </row>
    <row r="88" customFormat="false" ht="15" hidden="false" customHeight="false" outlineLevel="0" collapsed="false">
      <c r="A88" s="51" t="s">
        <v>175</v>
      </c>
      <c r="B88" s="20" t="s">
        <v>176</v>
      </c>
      <c r="C88" s="52"/>
      <c r="D88" s="53"/>
      <c r="E88" s="53"/>
      <c r="F88" s="54"/>
      <c r="G88" s="54"/>
      <c r="H88" s="54"/>
      <c r="I88" s="54" t="n">
        <f aca="false">SUM(I89:I94)</f>
        <v>21403.0669</v>
      </c>
      <c r="J88" s="55" t="n">
        <f aca="false">I88/I$221</f>
        <v>0.0744423200398554</v>
      </c>
      <c r="K88" s="56"/>
    </row>
    <row r="89" customFormat="false" ht="15" hidden="false" customHeight="false" outlineLevel="0" collapsed="false">
      <c r="A89" s="57" t="s">
        <v>177</v>
      </c>
      <c r="B89" s="34" t="s">
        <v>178</v>
      </c>
      <c r="C89" s="26" t="n">
        <v>4.32</v>
      </c>
      <c r="D89" s="58" t="s">
        <v>36</v>
      </c>
      <c r="E89" s="58" t="n">
        <v>94962</v>
      </c>
      <c r="F89" s="28" t="n">
        <v>390.46</v>
      </c>
      <c r="G89" s="29" t="n">
        <f aca="false">TRUNC(F89*$G$8,2)</f>
        <v>108.49</v>
      </c>
      <c r="H89" s="69" t="n">
        <f aca="false">G89+F89</f>
        <v>498.95</v>
      </c>
      <c r="I89" s="70" t="n">
        <f aca="false">H89*C89</f>
        <v>2155.464</v>
      </c>
      <c r="J89" s="32" t="n">
        <f aca="false">I89/I$221</f>
        <v>0.00749695086559707</v>
      </c>
      <c r="K89" s="77"/>
    </row>
    <row r="90" customFormat="false" ht="15" hidden="false" customHeight="false" outlineLevel="0" collapsed="false">
      <c r="A90" s="57" t="s">
        <v>179</v>
      </c>
      <c r="B90" s="34" t="s">
        <v>180</v>
      </c>
      <c r="C90" s="26" t="n">
        <v>144.25</v>
      </c>
      <c r="D90" s="58" t="s">
        <v>23</v>
      </c>
      <c r="E90" s="58" t="n">
        <v>87620</v>
      </c>
      <c r="F90" s="28" t="n">
        <v>28.69</v>
      </c>
      <c r="G90" s="29" t="n">
        <f aca="false">TRUNC(F90*$G$8,2)</f>
        <v>7.97</v>
      </c>
      <c r="H90" s="69" t="n">
        <f aca="false">G90+F90</f>
        <v>36.66</v>
      </c>
      <c r="I90" s="70" t="n">
        <f aca="false">H90*C90</f>
        <v>5288.205</v>
      </c>
      <c r="J90" s="32" t="n">
        <f aca="false">I90/I$221</f>
        <v>0.0183929831591735</v>
      </c>
      <c r="K90" s="77"/>
    </row>
    <row r="91" customFormat="false" ht="15" hidden="false" customHeight="false" outlineLevel="0" collapsed="false">
      <c r="A91" s="57" t="s">
        <v>181</v>
      </c>
      <c r="B91" s="34" t="s">
        <v>182</v>
      </c>
      <c r="C91" s="26" t="n">
        <v>19.65</v>
      </c>
      <c r="D91" s="58" t="s">
        <v>23</v>
      </c>
      <c r="E91" s="58" t="n">
        <v>101747</v>
      </c>
      <c r="F91" s="28" t="n">
        <v>50.59</v>
      </c>
      <c r="G91" s="29" t="n">
        <f aca="false">TRUNC(F91*$G$8,2)</f>
        <v>14.05</v>
      </c>
      <c r="H91" s="69" t="n">
        <f aca="false">G91+F91</f>
        <v>64.64</v>
      </c>
      <c r="I91" s="70" t="n">
        <f aca="false">H91*C91</f>
        <v>1270.176</v>
      </c>
      <c r="J91" s="32" t="n">
        <f aca="false">I91/I$221</f>
        <v>0.00441781772400774</v>
      </c>
      <c r="K91" s="77"/>
    </row>
    <row r="92" customFormat="false" ht="15" hidden="false" customHeight="false" outlineLevel="0" collapsed="false">
      <c r="A92" s="57" t="s">
        <v>183</v>
      </c>
      <c r="B92" s="34" t="s">
        <v>184</v>
      </c>
      <c r="C92" s="26" t="n">
        <v>119.37</v>
      </c>
      <c r="D92" s="58" t="s">
        <v>23</v>
      </c>
      <c r="E92" s="58" t="s">
        <v>166</v>
      </c>
      <c r="F92" s="28" t="n">
        <v>72.13</v>
      </c>
      <c r="G92" s="29" t="n">
        <f aca="false">TRUNC(F92*$G$8,2)</f>
        <v>20.04</v>
      </c>
      <c r="H92" s="69" t="n">
        <f aca="false">G92+F92</f>
        <v>92.17</v>
      </c>
      <c r="I92" s="70" t="n">
        <f aca="false">H92*C92</f>
        <v>11002.3329</v>
      </c>
      <c r="J92" s="32" t="n">
        <f aca="false">I92/I$221</f>
        <v>0.0382673749866581</v>
      </c>
      <c r="K92" s="77"/>
    </row>
    <row r="93" customFormat="false" ht="15" hidden="false" customHeight="false" outlineLevel="0" collapsed="false">
      <c r="A93" s="57" t="s">
        <v>185</v>
      </c>
      <c r="B93" s="34" t="s">
        <v>186</v>
      </c>
      <c r="C93" s="26" t="n">
        <v>81.1</v>
      </c>
      <c r="D93" s="58" t="s">
        <v>33</v>
      </c>
      <c r="E93" s="58" t="s">
        <v>187</v>
      </c>
      <c r="F93" s="28" t="n">
        <v>8.25</v>
      </c>
      <c r="G93" s="29" t="n">
        <f aca="false">TRUNC(F93*$G$8,2)</f>
        <v>2.29</v>
      </c>
      <c r="H93" s="69" t="n">
        <f aca="false">G93+F93</f>
        <v>10.54</v>
      </c>
      <c r="I93" s="70" t="n">
        <f aca="false">H93*C93</f>
        <v>854.794</v>
      </c>
      <c r="J93" s="32" t="n">
        <f aca="false">I93/I$221</f>
        <v>0.00297307151416455</v>
      </c>
      <c r="K93" s="77"/>
    </row>
    <row r="94" customFormat="false" ht="15" hidden="false" customHeight="false" outlineLevel="0" collapsed="false">
      <c r="A94" s="57" t="s">
        <v>188</v>
      </c>
      <c r="B94" s="34" t="s">
        <v>189</v>
      </c>
      <c r="C94" s="26" t="n">
        <v>5.5</v>
      </c>
      <c r="D94" s="58" t="s">
        <v>33</v>
      </c>
      <c r="E94" s="58" t="n">
        <v>98689</v>
      </c>
      <c r="F94" s="28" t="n">
        <v>118.4</v>
      </c>
      <c r="G94" s="29" t="n">
        <f aca="false">TRUNC(F94*$G$8,2)</f>
        <v>32.89</v>
      </c>
      <c r="H94" s="69" t="n">
        <f aca="false">G94+F94</f>
        <v>151.29</v>
      </c>
      <c r="I94" s="70" t="n">
        <f aca="false">H94*C94</f>
        <v>832.095</v>
      </c>
      <c r="J94" s="32" t="n">
        <f aca="false">I94/I$221</f>
        <v>0.00289412179025444</v>
      </c>
      <c r="K94" s="77"/>
    </row>
    <row r="95" customFormat="false" ht="15" hidden="false" customHeight="false" outlineLevel="0" collapsed="false">
      <c r="A95" s="43"/>
      <c r="B95" s="44"/>
      <c r="C95" s="45"/>
      <c r="D95" s="46"/>
      <c r="E95" s="46"/>
      <c r="F95" s="47"/>
      <c r="G95" s="48"/>
      <c r="H95" s="48"/>
      <c r="I95" s="49"/>
      <c r="J95" s="45"/>
      <c r="K95" s="50"/>
    </row>
    <row r="96" customFormat="false" ht="15" hidden="false" customHeight="false" outlineLevel="0" collapsed="false">
      <c r="A96" s="78" t="s">
        <v>190</v>
      </c>
      <c r="B96" s="79" t="s">
        <v>191</v>
      </c>
      <c r="C96" s="80"/>
      <c r="D96" s="81"/>
      <c r="E96" s="81"/>
      <c r="F96" s="54"/>
      <c r="G96" s="82"/>
      <c r="H96" s="82"/>
      <c r="I96" s="82" t="n">
        <f aca="false">I97+I100+I105</f>
        <v>16256.5754</v>
      </c>
      <c r="J96" s="83" t="n">
        <f aca="false">I96/I$221</f>
        <v>0.0565422326778243</v>
      </c>
      <c r="K96" s="56"/>
    </row>
    <row r="97" customFormat="false" ht="15" hidden="false" customHeight="false" outlineLevel="0" collapsed="false">
      <c r="A97" s="60" t="s">
        <v>192</v>
      </c>
      <c r="B97" s="61" t="s">
        <v>193</v>
      </c>
      <c r="C97" s="62"/>
      <c r="D97" s="63"/>
      <c r="E97" s="64"/>
      <c r="F97" s="65"/>
      <c r="G97" s="65"/>
      <c r="H97" s="65"/>
      <c r="I97" s="66" t="n">
        <f aca="false">SUM(I98:I99)</f>
        <v>5647.7</v>
      </c>
      <c r="J97" s="67" t="n">
        <f aca="false">I97/I$221</f>
        <v>0.0196433479768776</v>
      </c>
      <c r="K97" s="68"/>
    </row>
    <row r="98" customFormat="false" ht="15" hidden="false" customHeight="false" outlineLevel="0" collapsed="false">
      <c r="A98" s="57" t="s">
        <v>194</v>
      </c>
      <c r="B98" s="34" t="s">
        <v>195</v>
      </c>
      <c r="C98" s="84" t="n">
        <v>3</v>
      </c>
      <c r="D98" s="85" t="s">
        <v>19</v>
      </c>
      <c r="E98" s="58" t="n">
        <v>90843</v>
      </c>
      <c r="F98" s="28" t="n">
        <v>1085.17</v>
      </c>
      <c r="G98" s="29" t="n">
        <f aca="false">TRUNC(F98*$G$8,2)</f>
        <v>301.53</v>
      </c>
      <c r="H98" s="70" t="n">
        <f aca="false">F98+G98</f>
        <v>1386.7</v>
      </c>
      <c r="I98" s="70" t="n">
        <f aca="false">H98*C98</f>
        <v>4160.1</v>
      </c>
      <c r="J98" s="32" t="n">
        <f aca="false">I98/I$221</f>
        <v>0.0144693046582872</v>
      </c>
      <c r="K98" s="77"/>
    </row>
    <row r="99" customFormat="false" ht="15" hidden="false" customHeight="false" outlineLevel="0" collapsed="false">
      <c r="A99" s="57" t="s">
        <v>196</v>
      </c>
      <c r="B99" s="34" t="s">
        <v>197</v>
      </c>
      <c r="C99" s="84" t="n">
        <v>1</v>
      </c>
      <c r="D99" s="85" t="s">
        <v>19</v>
      </c>
      <c r="E99" s="58" t="n">
        <v>90844</v>
      </c>
      <c r="F99" s="28" t="n">
        <v>1164.13</v>
      </c>
      <c r="G99" s="29" t="n">
        <f aca="false">TRUNC(F99*$G$8,2)</f>
        <v>323.47</v>
      </c>
      <c r="H99" s="70" t="n">
        <f aca="false">F99+G99</f>
        <v>1487.6</v>
      </c>
      <c r="I99" s="70" t="n">
        <f aca="false">H99*C99</f>
        <v>1487.6</v>
      </c>
      <c r="J99" s="32" t="n">
        <f aca="false">I99/I$221</f>
        <v>0.00517404331859043</v>
      </c>
      <c r="K99" s="77"/>
    </row>
    <row r="100" customFormat="false" ht="15" hidden="false" customHeight="false" outlineLevel="0" collapsed="false">
      <c r="A100" s="60" t="s">
        <v>198</v>
      </c>
      <c r="B100" s="61" t="s">
        <v>199</v>
      </c>
      <c r="C100" s="62"/>
      <c r="D100" s="63"/>
      <c r="E100" s="64"/>
      <c r="F100" s="65"/>
      <c r="G100" s="65"/>
      <c r="H100" s="65"/>
      <c r="I100" s="66" t="n">
        <f aca="false">SUM(I101:I104)</f>
        <v>6285.6954</v>
      </c>
      <c r="J100" s="67" t="n">
        <f aca="false">I100/I$221</f>
        <v>0.021862369109347</v>
      </c>
      <c r="K100" s="68"/>
    </row>
    <row r="101" customFormat="false" ht="15" hidden="false" customHeight="false" outlineLevel="0" collapsed="false">
      <c r="A101" s="57" t="s">
        <v>200</v>
      </c>
      <c r="B101" s="34" t="s">
        <v>201</v>
      </c>
      <c r="C101" s="84" t="n">
        <v>4.62</v>
      </c>
      <c r="D101" s="58" t="s">
        <v>23</v>
      </c>
      <c r="E101" s="58" t="n">
        <v>91341</v>
      </c>
      <c r="F101" s="28" t="n">
        <v>662.41</v>
      </c>
      <c r="G101" s="29" t="n">
        <f aca="false">TRUNC(F101*$G$8,2)</f>
        <v>184.06</v>
      </c>
      <c r="H101" s="69" t="n">
        <f aca="false">G101+F101</f>
        <v>846.47</v>
      </c>
      <c r="I101" s="70" t="n">
        <f aca="false">H101*C101</f>
        <v>3910.6914</v>
      </c>
      <c r="J101" s="32" t="n">
        <f aca="false">I101/I$221</f>
        <v>0.0136018329586173</v>
      </c>
      <c r="K101" s="77"/>
    </row>
    <row r="102" customFormat="false" ht="15" hidden="false" customHeight="false" outlineLevel="0" collapsed="false">
      <c r="A102" s="57" t="s">
        <v>202</v>
      </c>
      <c r="B102" s="34" t="s">
        <v>203</v>
      </c>
      <c r="C102" s="84" t="n">
        <v>3</v>
      </c>
      <c r="D102" s="58" t="s">
        <v>204</v>
      </c>
      <c r="E102" s="58" t="n">
        <v>91304</v>
      </c>
      <c r="F102" s="28" t="n">
        <v>100.81</v>
      </c>
      <c r="G102" s="29" t="n">
        <f aca="false">TRUNC(F102*$G$8,2)</f>
        <v>28.01</v>
      </c>
      <c r="H102" s="69" t="n">
        <f aca="false">G102+F102</f>
        <v>128.82</v>
      </c>
      <c r="I102" s="70" t="n">
        <f aca="false">H102*C102</f>
        <v>386.46</v>
      </c>
      <c r="J102" s="32" t="n">
        <f aca="false">I102/I$221</f>
        <v>0.00134415217861149</v>
      </c>
      <c r="K102" s="77"/>
    </row>
    <row r="103" customFormat="false" ht="15" hidden="false" customHeight="false" outlineLevel="0" collapsed="false">
      <c r="A103" s="57" t="s">
        <v>205</v>
      </c>
      <c r="B103" s="34" t="s">
        <v>206</v>
      </c>
      <c r="C103" s="84" t="n">
        <v>2.4</v>
      </c>
      <c r="D103" s="58" t="s">
        <v>23</v>
      </c>
      <c r="E103" s="58" t="n">
        <v>94569</v>
      </c>
      <c r="F103" s="28" t="n">
        <v>516.54</v>
      </c>
      <c r="G103" s="29" t="n">
        <f aca="false">TRUNC(F103*$G$8,2)</f>
        <v>143.53</v>
      </c>
      <c r="H103" s="69" t="n">
        <f aca="false">G103+F103</f>
        <v>660.07</v>
      </c>
      <c r="I103" s="70" t="n">
        <f aca="false">H103*C103</f>
        <v>1584.168</v>
      </c>
      <c r="J103" s="32" t="n">
        <f aca="false">I103/I$221</f>
        <v>0.00550991789185585</v>
      </c>
      <c r="K103" s="77"/>
    </row>
    <row r="104" customFormat="false" ht="15" hidden="false" customHeight="false" outlineLevel="0" collapsed="false">
      <c r="A104" s="57" t="s">
        <v>207</v>
      </c>
      <c r="B104" s="34" t="s">
        <v>208</v>
      </c>
      <c r="C104" s="84" t="n">
        <v>1.2</v>
      </c>
      <c r="D104" s="58" t="s">
        <v>23</v>
      </c>
      <c r="E104" s="58" t="n">
        <v>94570</v>
      </c>
      <c r="F104" s="28" t="n">
        <v>263.71</v>
      </c>
      <c r="G104" s="29" t="n">
        <f aca="false">TRUNC(F104*$G$8,2)</f>
        <v>73.27</v>
      </c>
      <c r="H104" s="69" t="n">
        <f aca="false">G104+F104</f>
        <v>336.98</v>
      </c>
      <c r="I104" s="70" t="n">
        <f aca="false">H104*C104</f>
        <v>404.376</v>
      </c>
      <c r="J104" s="32" t="n">
        <f aca="false">I104/I$221</f>
        <v>0.00140646608026238</v>
      </c>
      <c r="K104" s="77"/>
    </row>
    <row r="105" customFormat="false" ht="15" hidden="false" customHeight="false" outlineLevel="0" collapsed="false">
      <c r="A105" s="60" t="s">
        <v>209</v>
      </c>
      <c r="B105" s="61" t="s">
        <v>210</v>
      </c>
      <c r="C105" s="62"/>
      <c r="D105" s="63"/>
      <c r="E105" s="64"/>
      <c r="F105" s="86"/>
      <c r="G105" s="65"/>
      <c r="H105" s="65"/>
      <c r="I105" s="66" t="n">
        <f aca="false">SUM(I106:I107)</f>
        <v>4323.18</v>
      </c>
      <c r="J105" s="87" t="n">
        <f aca="false">I105/I$221</f>
        <v>0.0150365155915997</v>
      </c>
      <c r="K105" s="68"/>
    </row>
    <row r="106" customFormat="false" ht="15" hidden="false" customHeight="false" outlineLevel="0" collapsed="false">
      <c r="A106" s="57" t="s">
        <v>211</v>
      </c>
      <c r="B106" s="34" t="s">
        <v>212</v>
      </c>
      <c r="C106" s="84" t="n">
        <v>3</v>
      </c>
      <c r="D106" s="58" t="s">
        <v>19</v>
      </c>
      <c r="E106" s="58" t="n">
        <v>102189</v>
      </c>
      <c r="F106" s="28" t="n">
        <v>235.05</v>
      </c>
      <c r="G106" s="29" t="n">
        <f aca="false">TRUNC(F106*$G$8,2)</f>
        <v>65.31</v>
      </c>
      <c r="H106" s="69" t="n">
        <f aca="false">G106+F106</f>
        <v>300.36</v>
      </c>
      <c r="I106" s="70" t="n">
        <f aca="false">H106*C106</f>
        <v>901.08</v>
      </c>
      <c r="J106" s="32" t="n">
        <f aca="false">I106/I$221</f>
        <v>0.00313405952777323</v>
      </c>
      <c r="K106" s="77"/>
    </row>
    <row r="107" customFormat="false" ht="15" hidden="false" customHeight="false" outlineLevel="0" collapsed="false">
      <c r="A107" s="57" t="s">
        <v>213</v>
      </c>
      <c r="B107" s="88" t="s">
        <v>214</v>
      </c>
      <c r="C107" s="84" t="n">
        <v>3</v>
      </c>
      <c r="D107" s="58" t="s">
        <v>19</v>
      </c>
      <c r="E107" s="58" t="n">
        <v>102188</v>
      </c>
      <c r="F107" s="28" t="n">
        <v>892.66</v>
      </c>
      <c r="G107" s="29" t="n">
        <f aca="false">TRUNC(F107*$G$8,2)</f>
        <v>248.04</v>
      </c>
      <c r="H107" s="69" t="n">
        <f aca="false">G107+F107</f>
        <v>1140.7</v>
      </c>
      <c r="I107" s="70" t="n">
        <f aca="false">H107*C107</f>
        <v>3422.1</v>
      </c>
      <c r="J107" s="32" t="n">
        <f aca="false">I107/I$221</f>
        <v>0.0119024560638265</v>
      </c>
      <c r="K107" s="77"/>
    </row>
    <row r="108" customFormat="false" ht="15" hidden="false" customHeight="false" outlineLevel="0" collapsed="false">
      <c r="A108" s="43"/>
      <c r="B108" s="44"/>
      <c r="C108" s="45"/>
      <c r="D108" s="46"/>
      <c r="E108" s="46"/>
      <c r="F108" s="47"/>
      <c r="G108" s="48"/>
      <c r="H108" s="48"/>
      <c r="I108" s="49"/>
      <c r="J108" s="45"/>
      <c r="K108" s="50"/>
    </row>
    <row r="109" customFormat="false" ht="15" hidden="false" customHeight="false" outlineLevel="0" collapsed="false">
      <c r="A109" s="51" t="s">
        <v>215</v>
      </c>
      <c r="B109" s="20" t="s">
        <v>216</v>
      </c>
      <c r="C109" s="52"/>
      <c r="D109" s="53"/>
      <c r="E109" s="53"/>
      <c r="F109" s="54"/>
      <c r="G109" s="54"/>
      <c r="H109" s="54"/>
      <c r="I109" s="54" t="n">
        <f aca="false">I110+I149+I160+I167+I193</f>
        <v>47556.8825</v>
      </c>
      <c r="J109" s="55" t="n">
        <f aca="false">I109/I$221</f>
        <v>0.165408288620674</v>
      </c>
      <c r="K109" s="56"/>
    </row>
    <row r="110" customFormat="false" ht="15" hidden="false" customHeight="false" outlineLevel="0" collapsed="false">
      <c r="A110" s="60" t="s">
        <v>217</v>
      </c>
      <c r="B110" s="61" t="s">
        <v>218</v>
      </c>
      <c r="C110" s="62"/>
      <c r="D110" s="63"/>
      <c r="E110" s="64"/>
      <c r="F110" s="65"/>
      <c r="G110" s="65"/>
      <c r="H110" s="65"/>
      <c r="I110" s="66" t="n">
        <f aca="false">SUM(I111:I148)</f>
        <v>27498.57</v>
      </c>
      <c r="J110" s="67" t="n">
        <f aca="false">I110/I$221</f>
        <v>0.095643178528698</v>
      </c>
      <c r="K110" s="68"/>
    </row>
    <row r="111" customFormat="false" ht="15" hidden="false" customHeight="false" outlineLevel="0" collapsed="false">
      <c r="A111" s="57" t="s">
        <v>219</v>
      </c>
      <c r="B111" s="89" t="s">
        <v>220</v>
      </c>
      <c r="C111" s="85" t="n">
        <v>794</v>
      </c>
      <c r="D111" s="58" t="s">
        <v>33</v>
      </c>
      <c r="E111" s="58" t="n">
        <v>91926</v>
      </c>
      <c r="F111" s="28" t="n">
        <v>4.1</v>
      </c>
      <c r="G111" s="29" t="n">
        <f aca="false">TRUNC(F111*$G$8,2)</f>
        <v>1.13</v>
      </c>
      <c r="H111" s="69" t="n">
        <f aca="false">G111+F111</f>
        <v>5.23</v>
      </c>
      <c r="I111" s="70" t="n">
        <f aca="false">H111*C111</f>
        <v>4152.62</v>
      </c>
      <c r="J111" s="32" t="n">
        <f aca="false">I111/I$221</f>
        <v>0.0144432883608799</v>
      </c>
      <c r="K111" s="77"/>
    </row>
    <row r="112" customFormat="false" ht="15" hidden="false" customHeight="false" outlineLevel="0" collapsed="false">
      <c r="A112" s="57" t="s">
        <v>221</v>
      </c>
      <c r="B112" s="89" t="s">
        <v>222</v>
      </c>
      <c r="C112" s="85" t="n">
        <v>260</v>
      </c>
      <c r="D112" s="58" t="s">
        <v>33</v>
      </c>
      <c r="E112" s="58" t="n">
        <v>91928</v>
      </c>
      <c r="F112" s="28" t="n">
        <v>6.31</v>
      </c>
      <c r="G112" s="29" t="n">
        <f aca="false">TRUNC(F112*$G$8,2)</f>
        <v>1.75</v>
      </c>
      <c r="H112" s="69" t="n">
        <f aca="false">G112+F112</f>
        <v>8.06</v>
      </c>
      <c r="I112" s="70" t="n">
        <f aca="false">H112*C112</f>
        <v>2095.6</v>
      </c>
      <c r="J112" s="32" t="n">
        <f aca="false">I112/I$221</f>
        <v>0.00728873701158786</v>
      </c>
      <c r="K112" s="77"/>
    </row>
    <row r="113" customFormat="false" ht="15" hidden="false" customHeight="false" outlineLevel="0" collapsed="false">
      <c r="A113" s="57" t="s">
        <v>223</v>
      </c>
      <c r="B113" s="89" t="s">
        <v>224</v>
      </c>
      <c r="C113" s="85" t="n">
        <v>185</v>
      </c>
      <c r="D113" s="58" t="s">
        <v>33</v>
      </c>
      <c r="E113" s="58" t="n">
        <v>91932</v>
      </c>
      <c r="F113" s="28" t="n">
        <v>15.72</v>
      </c>
      <c r="G113" s="29" t="n">
        <f aca="false">TRUNC(F113*$G$8,2)</f>
        <v>4.36</v>
      </c>
      <c r="H113" s="69" t="n">
        <f aca="false">G113+F113</f>
        <v>20.08</v>
      </c>
      <c r="I113" s="70" t="n">
        <f aca="false">H113*C113</f>
        <v>3714.8</v>
      </c>
      <c r="J113" s="32" t="n">
        <f aca="false">I113/I$221</f>
        <v>0.0129205002150442</v>
      </c>
      <c r="K113" s="77"/>
    </row>
    <row r="114" customFormat="false" ht="15" hidden="false" customHeight="false" outlineLevel="0" collapsed="false">
      <c r="A114" s="57" t="s">
        <v>225</v>
      </c>
      <c r="B114" s="90" t="s">
        <v>226</v>
      </c>
      <c r="C114" s="85" t="n">
        <v>6</v>
      </c>
      <c r="D114" s="58" t="s">
        <v>19</v>
      </c>
      <c r="E114" s="58" t="n">
        <v>93653</v>
      </c>
      <c r="F114" s="28" t="n">
        <v>11.27</v>
      </c>
      <c r="G114" s="29" t="n">
        <f aca="false">TRUNC(F114*$G$8,2)</f>
        <v>3.13</v>
      </c>
      <c r="H114" s="69" t="n">
        <f aca="false">G114+F114</f>
        <v>14.4</v>
      </c>
      <c r="I114" s="70" t="n">
        <f aca="false">H114*C114</f>
        <v>86.4</v>
      </c>
      <c r="J114" s="32" t="n">
        <f aca="false">I114/I$221</f>
        <v>0.00030050910374174</v>
      </c>
      <c r="K114" s="77"/>
    </row>
    <row r="115" customFormat="false" ht="15" hidden="false" customHeight="false" outlineLevel="0" collapsed="false">
      <c r="A115" s="57" t="s">
        <v>227</v>
      </c>
      <c r="B115" s="90" t="s">
        <v>228</v>
      </c>
      <c r="C115" s="85" t="n">
        <v>2</v>
      </c>
      <c r="D115" s="58" t="s">
        <v>19</v>
      </c>
      <c r="E115" s="58" t="n">
        <v>93654</v>
      </c>
      <c r="F115" s="28" t="n">
        <v>11.91</v>
      </c>
      <c r="G115" s="29" t="n">
        <f aca="false">TRUNC(F115*$G$8,2)</f>
        <v>3.3</v>
      </c>
      <c r="H115" s="69" t="n">
        <f aca="false">G115+F115</f>
        <v>15.21</v>
      </c>
      <c r="I115" s="70" t="n">
        <f aca="false">H115*C115</f>
        <v>30.42</v>
      </c>
      <c r="J115" s="32" t="n">
        <f aca="false">I115/I$221</f>
        <v>0.000105804246942404</v>
      </c>
      <c r="K115" s="77"/>
    </row>
    <row r="116" customFormat="false" ht="15" hidden="false" customHeight="false" outlineLevel="0" collapsed="false">
      <c r="A116" s="57" t="s">
        <v>229</v>
      </c>
      <c r="B116" s="90" t="s">
        <v>230</v>
      </c>
      <c r="C116" s="85" t="n">
        <v>10</v>
      </c>
      <c r="D116" s="58" t="s">
        <v>19</v>
      </c>
      <c r="E116" s="58" t="n">
        <v>93655</v>
      </c>
      <c r="F116" s="28" t="n">
        <v>13.17</v>
      </c>
      <c r="G116" s="29" t="n">
        <f aca="false">TRUNC(F116*$G$8,2)</f>
        <v>3.65</v>
      </c>
      <c r="H116" s="69" t="n">
        <f aca="false">G116+F116</f>
        <v>16.82</v>
      </c>
      <c r="I116" s="70" t="n">
        <f aca="false">H116*C116</f>
        <v>168.2</v>
      </c>
      <c r="J116" s="32" t="n">
        <f aca="false">I116/I$221</f>
        <v>0.000585018880200934</v>
      </c>
      <c r="K116" s="77"/>
    </row>
    <row r="117" customFormat="false" ht="15" hidden="false" customHeight="false" outlineLevel="0" collapsed="false">
      <c r="A117" s="57" t="s">
        <v>231</v>
      </c>
      <c r="B117" s="90" t="s">
        <v>232</v>
      </c>
      <c r="C117" s="85" t="n">
        <v>1</v>
      </c>
      <c r="D117" s="58" t="s">
        <v>19</v>
      </c>
      <c r="E117" s="58" t="n">
        <v>93656</v>
      </c>
      <c r="F117" s="28" t="n">
        <v>13.17</v>
      </c>
      <c r="G117" s="29" t="n">
        <f aca="false">TRUNC(F117*$G$8,2)</f>
        <v>3.65</v>
      </c>
      <c r="H117" s="69" t="n">
        <f aca="false">G117+F117</f>
        <v>16.82</v>
      </c>
      <c r="I117" s="70" t="n">
        <f aca="false">H117*C117</f>
        <v>16.82</v>
      </c>
      <c r="J117" s="32" t="n">
        <f aca="false">I117/I$221</f>
        <v>5.85018880200934E-005</v>
      </c>
      <c r="K117" s="77"/>
    </row>
    <row r="118" customFormat="false" ht="15" hidden="false" customHeight="false" outlineLevel="0" collapsed="false">
      <c r="A118" s="57" t="s">
        <v>233</v>
      </c>
      <c r="B118" s="90" t="s">
        <v>234</v>
      </c>
      <c r="C118" s="85" t="n">
        <v>2</v>
      </c>
      <c r="D118" s="58" t="s">
        <v>19</v>
      </c>
      <c r="E118" s="58" t="n">
        <v>93671</v>
      </c>
      <c r="F118" s="28" t="n">
        <v>78.22</v>
      </c>
      <c r="G118" s="29" t="n">
        <f aca="false">TRUNC(F118*$G$8,2)</f>
        <v>21.73</v>
      </c>
      <c r="H118" s="69" t="n">
        <f aca="false">G118+F118</f>
        <v>99.95</v>
      </c>
      <c r="I118" s="70" t="n">
        <f aca="false">H118*C118</f>
        <v>199.9</v>
      </c>
      <c r="J118" s="32" t="n">
        <f aca="false">I118/I$221</f>
        <v>0.000695275113865438</v>
      </c>
      <c r="K118" s="77"/>
    </row>
    <row r="119" customFormat="false" ht="15" hidden="false" customHeight="false" outlineLevel="0" collapsed="false">
      <c r="A119" s="57" t="s">
        <v>235</v>
      </c>
      <c r="B119" s="90" t="s">
        <v>236</v>
      </c>
      <c r="C119" s="85" t="n">
        <v>2</v>
      </c>
      <c r="D119" s="58" t="s">
        <v>19</v>
      </c>
      <c r="E119" s="58" t="n">
        <v>93672</v>
      </c>
      <c r="F119" s="28" t="n">
        <v>85.39</v>
      </c>
      <c r="G119" s="29" t="n">
        <f aca="false">TRUNC(F119*$G$8,2)</f>
        <v>23.72</v>
      </c>
      <c r="H119" s="69" t="n">
        <f aca="false">G119+F119</f>
        <v>109.11</v>
      </c>
      <c r="I119" s="70" t="n">
        <f aca="false">H119*C119</f>
        <v>218.22</v>
      </c>
      <c r="J119" s="32" t="n">
        <f aca="false">I119/I$221</f>
        <v>0.000758994173825493</v>
      </c>
      <c r="K119" s="77"/>
    </row>
    <row r="120" customFormat="false" ht="15" hidden="false" customHeight="false" outlineLevel="0" collapsed="false">
      <c r="A120" s="57" t="s">
        <v>237</v>
      </c>
      <c r="B120" s="90" t="s">
        <v>238</v>
      </c>
      <c r="C120" s="85" t="n">
        <v>1</v>
      </c>
      <c r="D120" s="58" t="s">
        <v>19</v>
      </c>
      <c r="E120" s="58" t="s">
        <v>239</v>
      </c>
      <c r="F120" s="28" t="n">
        <v>215.94</v>
      </c>
      <c r="G120" s="29" t="n">
        <f aca="false">TRUNC(F120*$G$8,2)</f>
        <v>60</v>
      </c>
      <c r="H120" s="69" t="n">
        <f aca="false">G120+F120</f>
        <v>275.94</v>
      </c>
      <c r="I120" s="70" t="n">
        <f aca="false">H120*C120</f>
        <v>275.94</v>
      </c>
      <c r="J120" s="32" t="n">
        <f aca="false">I120/I$221</f>
        <v>0.000959750950075183</v>
      </c>
      <c r="K120" s="77"/>
    </row>
    <row r="121" customFormat="false" ht="15" hidden="false" customHeight="false" outlineLevel="0" collapsed="false">
      <c r="A121" s="57" t="s">
        <v>240</v>
      </c>
      <c r="B121" s="90" t="s">
        <v>241</v>
      </c>
      <c r="C121" s="85" t="n">
        <v>4</v>
      </c>
      <c r="D121" s="58" t="s">
        <v>19</v>
      </c>
      <c r="E121" s="58" t="n">
        <v>91953</v>
      </c>
      <c r="F121" s="28" t="n">
        <v>29.16</v>
      </c>
      <c r="G121" s="29" t="n">
        <f aca="false">TRUNC(F121*$G$8,2)</f>
        <v>8.1</v>
      </c>
      <c r="H121" s="69" t="n">
        <f aca="false">G121+F121</f>
        <v>37.26</v>
      </c>
      <c r="I121" s="70" t="n">
        <f aca="false">H121*C121</f>
        <v>149.04</v>
      </c>
      <c r="J121" s="32" t="n">
        <f aca="false">I121/I$221</f>
        <v>0.000518378203954502</v>
      </c>
      <c r="K121" s="77"/>
    </row>
    <row r="122" customFormat="false" ht="15" hidden="false" customHeight="false" outlineLevel="0" collapsed="false">
      <c r="A122" s="57" t="s">
        <v>242</v>
      </c>
      <c r="B122" s="89" t="s">
        <v>243</v>
      </c>
      <c r="C122" s="85" t="n">
        <v>2</v>
      </c>
      <c r="D122" s="58" t="s">
        <v>19</v>
      </c>
      <c r="E122" s="58" t="n">
        <v>91955</v>
      </c>
      <c r="F122" s="28" t="n">
        <v>35.49</v>
      </c>
      <c r="G122" s="29" t="n">
        <f aca="false">TRUNC(F122*$G$8,2)</f>
        <v>9.86</v>
      </c>
      <c r="H122" s="69" t="n">
        <f aca="false">G122+F122</f>
        <v>45.35</v>
      </c>
      <c r="I122" s="70" t="n">
        <f aca="false">H122*C122</f>
        <v>90.7</v>
      </c>
      <c r="J122" s="32" t="n">
        <f aca="false">I122/I$221</f>
        <v>0.000315464996636294</v>
      </c>
      <c r="K122" s="77"/>
    </row>
    <row r="123" customFormat="false" ht="15" hidden="false" customHeight="false" outlineLevel="0" collapsed="false">
      <c r="A123" s="57" t="s">
        <v>244</v>
      </c>
      <c r="B123" s="89" t="s">
        <v>245</v>
      </c>
      <c r="C123" s="85" t="n">
        <v>1</v>
      </c>
      <c r="D123" s="58" t="s">
        <v>19</v>
      </c>
      <c r="E123" s="58" t="n">
        <v>91959</v>
      </c>
      <c r="F123" s="28" t="n">
        <v>44.38</v>
      </c>
      <c r="G123" s="29" t="n">
        <f aca="false">TRUNC(F123*$G$8,2)</f>
        <v>12.33</v>
      </c>
      <c r="H123" s="69" t="n">
        <f aca="false">G123+F123</f>
        <v>56.71</v>
      </c>
      <c r="I123" s="70" t="n">
        <f aca="false">H123*C123</f>
        <v>56.71</v>
      </c>
      <c r="J123" s="32" t="n">
        <f aca="false">I123/I$221</f>
        <v>0.000197243880476783</v>
      </c>
      <c r="K123" s="77"/>
    </row>
    <row r="124" customFormat="false" ht="15" hidden="false" customHeight="false" outlineLevel="0" collapsed="false">
      <c r="A124" s="57" t="s">
        <v>246</v>
      </c>
      <c r="B124" s="89" t="s">
        <v>247</v>
      </c>
      <c r="C124" s="85" t="n">
        <v>1</v>
      </c>
      <c r="D124" s="58" t="s">
        <v>19</v>
      </c>
      <c r="E124" s="58" t="n">
        <v>91967</v>
      </c>
      <c r="F124" s="28" t="n">
        <v>59.61</v>
      </c>
      <c r="G124" s="29" t="n">
        <f aca="false">TRUNC(F124*$G$8,2)</f>
        <v>16.56</v>
      </c>
      <c r="H124" s="69" t="n">
        <f aca="false">G124+F124</f>
        <v>76.17</v>
      </c>
      <c r="I124" s="70" t="n">
        <f aca="false">H124*C124</f>
        <v>76.17</v>
      </c>
      <c r="J124" s="32" t="n">
        <f aca="false">I124/I$221</f>
        <v>0.000264927991111208</v>
      </c>
      <c r="K124" s="77"/>
    </row>
    <row r="125" customFormat="false" ht="15" hidden="false" customHeight="false" outlineLevel="0" collapsed="false">
      <c r="A125" s="57" t="s">
        <v>248</v>
      </c>
      <c r="B125" s="90" t="s">
        <v>249</v>
      </c>
      <c r="C125" s="85" t="n">
        <v>23</v>
      </c>
      <c r="D125" s="58" t="s">
        <v>19</v>
      </c>
      <c r="E125" s="58" t="n">
        <v>92000</v>
      </c>
      <c r="F125" s="28" t="n">
        <v>30.56</v>
      </c>
      <c r="G125" s="29" t="n">
        <f aca="false">TRUNC(F125*$G$8,2)</f>
        <v>8.49</v>
      </c>
      <c r="H125" s="69" t="n">
        <f aca="false">G125+F125</f>
        <v>39.05</v>
      </c>
      <c r="I125" s="70" t="n">
        <f aca="false">H125*C125</f>
        <v>898.15</v>
      </c>
      <c r="J125" s="32" t="n">
        <f aca="false">I125/I$221</f>
        <v>0.00312386865191718</v>
      </c>
      <c r="K125" s="77"/>
    </row>
    <row r="126" customFormat="false" ht="15" hidden="false" customHeight="false" outlineLevel="0" collapsed="false">
      <c r="A126" s="57" t="s">
        <v>250</v>
      </c>
      <c r="B126" s="90" t="s">
        <v>251</v>
      </c>
      <c r="C126" s="85" t="n">
        <v>13</v>
      </c>
      <c r="D126" s="58" t="s">
        <v>19</v>
      </c>
      <c r="E126" s="58" t="n">
        <v>92008</v>
      </c>
      <c r="F126" s="28" t="n">
        <v>47.14</v>
      </c>
      <c r="G126" s="29" t="n">
        <f aca="false">TRUNC(F126*$G$8,2)</f>
        <v>13.09</v>
      </c>
      <c r="H126" s="69" t="n">
        <f aca="false">G126+F126</f>
        <v>60.23</v>
      </c>
      <c r="I126" s="70" t="n">
        <f aca="false">H126*C126</f>
        <v>782.99</v>
      </c>
      <c r="J126" s="32" t="n">
        <f aca="false">I126/I$221</f>
        <v>0.00272332897151325</v>
      </c>
      <c r="K126" s="77"/>
    </row>
    <row r="127" customFormat="false" ht="15" hidden="false" customHeight="false" outlineLevel="0" collapsed="false">
      <c r="A127" s="57" t="s">
        <v>252</v>
      </c>
      <c r="B127" s="90" t="s">
        <v>253</v>
      </c>
      <c r="C127" s="85" t="n">
        <v>2</v>
      </c>
      <c r="D127" s="58" t="s">
        <v>19</v>
      </c>
      <c r="E127" s="58" t="n">
        <v>91992</v>
      </c>
      <c r="F127" s="28" t="n">
        <v>44.41</v>
      </c>
      <c r="G127" s="29" t="n">
        <f aca="false">TRUNC(F127*$G$8,2)</f>
        <v>12.34</v>
      </c>
      <c r="H127" s="69" t="n">
        <f aca="false">G127+F127</f>
        <v>56.75</v>
      </c>
      <c r="I127" s="70" t="n">
        <f aca="false">H127*C127</f>
        <v>113.5</v>
      </c>
      <c r="J127" s="32" t="n">
        <f aca="false">I127/I$221</f>
        <v>0.000394766010123698</v>
      </c>
      <c r="K127" s="77"/>
    </row>
    <row r="128" customFormat="false" ht="15" hidden="false" customHeight="false" outlineLevel="0" collapsed="false">
      <c r="A128" s="57" t="s">
        <v>254</v>
      </c>
      <c r="B128" s="90" t="s">
        <v>255</v>
      </c>
      <c r="C128" s="85" t="n">
        <v>21</v>
      </c>
      <c r="D128" s="58" t="s">
        <v>19</v>
      </c>
      <c r="E128" s="58" t="s">
        <v>256</v>
      </c>
      <c r="F128" s="28" t="n">
        <v>101.77</v>
      </c>
      <c r="G128" s="29" t="n">
        <f aca="false">TRUNC(F128*$G$8,2)</f>
        <v>28.27</v>
      </c>
      <c r="H128" s="69" t="n">
        <f aca="false">G128+F128</f>
        <v>130.04</v>
      </c>
      <c r="I128" s="70" t="n">
        <f aca="false">H128*C128</f>
        <v>2730.84</v>
      </c>
      <c r="J128" s="32" t="n">
        <f aca="false">I128/I$221</f>
        <v>0.00949817454701497</v>
      </c>
      <c r="K128" s="77"/>
    </row>
    <row r="129" customFormat="false" ht="15" hidden="false" customHeight="false" outlineLevel="0" collapsed="false">
      <c r="A129" s="57" t="s">
        <v>257</v>
      </c>
      <c r="B129" s="90" t="s">
        <v>258</v>
      </c>
      <c r="C129" s="85" t="n">
        <v>4</v>
      </c>
      <c r="D129" s="58" t="s">
        <v>19</v>
      </c>
      <c r="E129" s="58" t="s">
        <v>259</v>
      </c>
      <c r="F129" s="28" t="n">
        <v>55.94</v>
      </c>
      <c r="G129" s="29" t="n">
        <f aca="false">TRUNC(F129*$G$8,2)</f>
        <v>15.54</v>
      </c>
      <c r="H129" s="69" t="n">
        <f aca="false">G129+F129</f>
        <v>71.48</v>
      </c>
      <c r="I129" s="70" t="n">
        <f aca="false">H129*C129</f>
        <v>285.92</v>
      </c>
      <c r="J129" s="32" t="n">
        <f aca="false">I129/I$221</f>
        <v>0.000994462534049055</v>
      </c>
      <c r="K129" s="77"/>
    </row>
    <row r="130" customFormat="false" ht="15" hidden="false" customHeight="false" outlineLevel="0" collapsed="false">
      <c r="A130" s="57" t="s">
        <v>260</v>
      </c>
      <c r="B130" s="90" t="s">
        <v>261</v>
      </c>
      <c r="C130" s="85" t="n">
        <v>3</v>
      </c>
      <c r="D130" s="58" t="s">
        <v>19</v>
      </c>
      <c r="E130" s="58" t="n">
        <v>97607</v>
      </c>
      <c r="F130" s="28" t="n">
        <v>110.93</v>
      </c>
      <c r="G130" s="29" t="n">
        <f aca="false">TRUNC(F130*$G$8,2)</f>
        <v>30.82</v>
      </c>
      <c r="H130" s="69" t="n">
        <f aca="false">G130+F130</f>
        <v>141.75</v>
      </c>
      <c r="I130" s="70" t="n">
        <f aca="false">H130*C130</f>
        <v>425.25</v>
      </c>
      <c r="J130" s="32" t="n">
        <f aca="false">I130/I$221</f>
        <v>0.00147906824497888</v>
      </c>
      <c r="K130" s="77"/>
    </row>
    <row r="131" customFormat="false" ht="15" hidden="false" customHeight="false" outlineLevel="0" collapsed="false">
      <c r="A131" s="57" t="s">
        <v>262</v>
      </c>
      <c r="B131" s="89" t="s">
        <v>263</v>
      </c>
      <c r="C131" s="85" t="n">
        <v>162</v>
      </c>
      <c r="D131" s="58" t="s">
        <v>33</v>
      </c>
      <c r="E131" s="58" t="n">
        <v>91867</v>
      </c>
      <c r="F131" s="28" t="n">
        <v>8.39</v>
      </c>
      <c r="G131" s="29" t="n">
        <f aca="false">TRUNC(F131*$G$8,2)</f>
        <v>2.33</v>
      </c>
      <c r="H131" s="69" t="n">
        <f aca="false">G131+F131</f>
        <v>10.72</v>
      </c>
      <c r="I131" s="70" t="n">
        <f aca="false">H131*C131</f>
        <v>1736.64</v>
      </c>
      <c r="J131" s="32" t="n">
        <f aca="false">I131/I$221</f>
        <v>0.00604023298520898</v>
      </c>
      <c r="K131" s="77"/>
    </row>
    <row r="132" customFormat="false" ht="15" hidden="false" customHeight="false" outlineLevel="0" collapsed="false">
      <c r="A132" s="57" t="s">
        <v>264</v>
      </c>
      <c r="B132" s="89" t="s">
        <v>265</v>
      </c>
      <c r="C132" s="85" t="n">
        <v>93</v>
      </c>
      <c r="D132" s="58" t="s">
        <v>33</v>
      </c>
      <c r="E132" s="58" t="n">
        <v>91868</v>
      </c>
      <c r="F132" s="28" t="n">
        <v>11.44</v>
      </c>
      <c r="G132" s="29" t="n">
        <f aca="false">TRUNC(F132*$G$8,2)</f>
        <v>3.17</v>
      </c>
      <c r="H132" s="69" t="n">
        <f aca="false">G132+F132</f>
        <v>14.61</v>
      </c>
      <c r="I132" s="70" t="n">
        <f aca="false">H132*C132</f>
        <v>1358.73</v>
      </c>
      <c r="J132" s="32" t="n">
        <f aca="false">I132/I$221</f>
        <v>0.00472581868665526</v>
      </c>
      <c r="K132" s="77"/>
    </row>
    <row r="133" customFormat="false" ht="15" hidden="false" customHeight="false" outlineLevel="0" collapsed="false">
      <c r="A133" s="57" t="s">
        <v>266</v>
      </c>
      <c r="B133" s="89" t="s">
        <v>267</v>
      </c>
      <c r="C133" s="85" t="n">
        <v>139</v>
      </c>
      <c r="D133" s="58" t="s">
        <v>33</v>
      </c>
      <c r="E133" s="58" t="n">
        <v>91871</v>
      </c>
      <c r="F133" s="28" t="n">
        <v>12.64</v>
      </c>
      <c r="G133" s="29" t="n">
        <f aca="false">TRUNC(F133*$G$8,2)</f>
        <v>3.51</v>
      </c>
      <c r="H133" s="69" t="n">
        <f aca="false">G133+F133</f>
        <v>16.15</v>
      </c>
      <c r="I133" s="70" t="n">
        <f aca="false">H133*C133</f>
        <v>2244.85</v>
      </c>
      <c r="J133" s="32" t="n">
        <f aca="false">I133/I$221</f>
        <v>0.00780784561961395</v>
      </c>
      <c r="K133" s="77"/>
    </row>
    <row r="134" customFormat="false" ht="15" hidden="false" customHeight="false" outlineLevel="0" collapsed="false">
      <c r="A134" s="57" t="s">
        <v>268</v>
      </c>
      <c r="B134" s="89" t="s">
        <v>269</v>
      </c>
      <c r="C134" s="85" t="n">
        <v>13</v>
      </c>
      <c r="D134" s="58" t="s">
        <v>33</v>
      </c>
      <c r="E134" s="58" t="n">
        <v>91872</v>
      </c>
      <c r="F134" s="28" t="n">
        <v>15.68</v>
      </c>
      <c r="G134" s="29" t="n">
        <f aca="false">TRUNC(F134*$G$8,2)</f>
        <v>4.35</v>
      </c>
      <c r="H134" s="69" t="n">
        <f aca="false">G134+F134</f>
        <v>20.03</v>
      </c>
      <c r="I134" s="70" t="n">
        <f aca="false">H134*C134</f>
        <v>260.39</v>
      </c>
      <c r="J134" s="32" t="n">
        <f aca="false">I134/I$221</f>
        <v>0.000905666267630923</v>
      </c>
      <c r="K134" s="77"/>
    </row>
    <row r="135" customFormat="false" ht="15" hidden="false" customHeight="false" outlineLevel="0" collapsed="false">
      <c r="A135" s="57" t="s">
        <v>270</v>
      </c>
      <c r="B135" s="89" t="s">
        <v>271</v>
      </c>
      <c r="C135" s="85" t="n">
        <v>41</v>
      </c>
      <c r="D135" s="58" t="s">
        <v>19</v>
      </c>
      <c r="E135" s="58" t="n">
        <v>91879</v>
      </c>
      <c r="F135" s="28" t="n">
        <v>6.44</v>
      </c>
      <c r="G135" s="29" t="n">
        <f aca="false">TRUNC(F135*$G$8,2)</f>
        <v>1.78</v>
      </c>
      <c r="H135" s="69" t="n">
        <f aca="false">G135+F135</f>
        <v>8.22</v>
      </c>
      <c r="I135" s="70" t="n">
        <f aca="false">H135*C135</f>
        <v>337.02</v>
      </c>
      <c r="J135" s="32" t="n">
        <f aca="false">I135/I$221</f>
        <v>0.00117219419147039</v>
      </c>
      <c r="K135" s="77"/>
    </row>
    <row r="136" customFormat="false" ht="15" hidden="false" customHeight="false" outlineLevel="0" collapsed="false">
      <c r="A136" s="57" t="s">
        <v>272</v>
      </c>
      <c r="B136" s="89" t="s">
        <v>273</v>
      </c>
      <c r="C136" s="85" t="n">
        <v>31</v>
      </c>
      <c r="D136" s="58" t="s">
        <v>19</v>
      </c>
      <c r="E136" s="58" t="n">
        <v>91880</v>
      </c>
      <c r="F136" s="28" t="n">
        <v>7.95</v>
      </c>
      <c r="G136" s="29" t="n">
        <f aca="false">TRUNC(F136*$G$8,2)</f>
        <v>2.2</v>
      </c>
      <c r="H136" s="69" t="n">
        <f aca="false">G136+F136</f>
        <v>10.15</v>
      </c>
      <c r="I136" s="70" t="n">
        <f aca="false">H136*C136</f>
        <v>314.65</v>
      </c>
      <c r="J136" s="32" t="n">
        <f aca="false">I136/I$221</f>
        <v>0.00109438876727244</v>
      </c>
      <c r="K136" s="77"/>
    </row>
    <row r="137" customFormat="false" ht="15" hidden="false" customHeight="false" outlineLevel="0" collapsed="false">
      <c r="A137" s="57" t="s">
        <v>274</v>
      </c>
      <c r="B137" s="89" t="s">
        <v>275</v>
      </c>
      <c r="C137" s="85" t="n">
        <v>6</v>
      </c>
      <c r="D137" s="58" t="s">
        <v>19</v>
      </c>
      <c r="E137" s="58" t="n">
        <v>91884</v>
      </c>
      <c r="F137" s="28" t="n">
        <v>11.02</v>
      </c>
      <c r="G137" s="29" t="n">
        <f aca="false">TRUNC(F137*$G$8,2)</f>
        <v>3.06</v>
      </c>
      <c r="H137" s="69" t="n">
        <f aca="false">G137+F137</f>
        <v>14.08</v>
      </c>
      <c r="I137" s="70" t="n">
        <f aca="false">H137*C137</f>
        <v>84.48</v>
      </c>
      <c r="J137" s="32" t="n">
        <f aca="false">I137/I$221</f>
        <v>0.000293831123658591</v>
      </c>
      <c r="K137" s="77"/>
    </row>
    <row r="138" customFormat="false" ht="15" hidden="false" customHeight="false" outlineLevel="0" collapsed="false">
      <c r="A138" s="57" t="s">
        <v>276</v>
      </c>
      <c r="B138" s="89" t="s">
        <v>277</v>
      </c>
      <c r="C138" s="85" t="n">
        <v>2</v>
      </c>
      <c r="D138" s="58" t="s">
        <v>19</v>
      </c>
      <c r="E138" s="58" t="n">
        <v>91885</v>
      </c>
      <c r="F138" s="28" t="n">
        <v>12.49</v>
      </c>
      <c r="G138" s="29" t="n">
        <f aca="false">TRUNC(F138*$G$8,2)</f>
        <v>3.47</v>
      </c>
      <c r="H138" s="69" t="n">
        <f aca="false">G138+F138</f>
        <v>15.96</v>
      </c>
      <c r="I138" s="70" t="n">
        <f aca="false">H138*C138</f>
        <v>31.92</v>
      </c>
      <c r="J138" s="32" t="n">
        <f aca="false">I138/I$221</f>
        <v>0.000111021418882365</v>
      </c>
      <c r="K138" s="77"/>
    </row>
    <row r="139" customFormat="false" ht="15" hidden="false" customHeight="false" outlineLevel="0" collapsed="false">
      <c r="A139" s="57" t="s">
        <v>278</v>
      </c>
      <c r="B139" s="89" t="s">
        <v>279</v>
      </c>
      <c r="C139" s="85" t="n">
        <v>15</v>
      </c>
      <c r="D139" s="58" t="s">
        <v>19</v>
      </c>
      <c r="E139" s="58" t="n">
        <v>91902</v>
      </c>
      <c r="F139" s="28" t="n">
        <v>10.35</v>
      </c>
      <c r="G139" s="29" t="n">
        <f aca="false">TRUNC(F139*$G$8,2)</f>
        <v>2.87</v>
      </c>
      <c r="H139" s="69" t="n">
        <f aca="false">G139+F139</f>
        <v>13.22</v>
      </c>
      <c r="I139" s="70" t="n">
        <f aca="false">H139*C139</f>
        <v>198.3</v>
      </c>
      <c r="J139" s="32" t="n">
        <f aca="false">I139/I$221</f>
        <v>0.000689710130462814</v>
      </c>
      <c r="K139" s="77"/>
    </row>
    <row r="140" customFormat="false" ht="15" hidden="false" customHeight="false" outlineLevel="0" collapsed="false">
      <c r="A140" s="57" t="s">
        <v>280</v>
      </c>
      <c r="B140" s="89" t="s">
        <v>281</v>
      </c>
      <c r="C140" s="85" t="n">
        <v>1</v>
      </c>
      <c r="D140" s="58" t="s">
        <v>19</v>
      </c>
      <c r="E140" s="58" t="n">
        <v>101879</v>
      </c>
      <c r="F140" s="28" t="n">
        <v>476.48</v>
      </c>
      <c r="G140" s="29" t="n">
        <f aca="false">TRUNC(F140*$G$8,2)</f>
        <v>132.39</v>
      </c>
      <c r="H140" s="69" t="n">
        <f aca="false">G140+F140</f>
        <v>608.87</v>
      </c>
      <c r="I140" s="70" t="n">
        <f aca="false">H140*C140</f>
        <v>608.87</v>
      </c>
      <c r="J140" s="32" t="n">
        <f aca="false">I140/I$221</f>
        <v>0.00211771965272261</v>
      </c>
      <c r="K140" s="77"/>
    </row>
    <row r="141" customFormat="false" ht="15" hidden="false" customHeight="false" outlineLevel="0" collapsed="false">
      <c r="A141" s="57" t="s">
        <v>282</v>
      </c>
      <c r="B141" s="89" t="s">
        <v>283</v>
      </c>
      <c r="C141" s="85" t="n">
        <v>1</v>
      </c>
      <c r="D141" s="58" t="s">
        <v>19</v>
      </c>
      <c r="E141" s="58" t="n">
        <v>101883</v>
      </c>
      <c r="F141" s="28" t="n">
        <v>454.5</v>
      </c>
      <c r="G141" s="29" t="n">
        <f aca="false">TRUNC(F141*$G$8,2)</f>
        <v>126.29</v>
      </c>
      <c r="H141" s="69" t="n">
        <f aca="false">G141+F141</f>
        <v>580.79</v>
      </c>
      <c r="I141" s="70" t="n">
        <f aca="false">H141*C141</f>
        <v>580.79</v>
      </c>
      <c r="J141" s="32" t="n">
        <f aca="false">I141/I$221</f>
        <v>0.00202005419400654</v>
      </c>
      <c r="K141" s="77"/>
    </row>
    <row r="142" customFormat="false" ht="15" hidden="false" customHeight="false" outlineLevel="0" collapsed="false">
      <c r="A142" s="57" t="s">
        <v>284</v>
      </c>
      <c r="B142" s="89" t="s">
        <v>285</v>
      </c>
      <c r="C142" s="85" t="n">
        <v>36</v>
      </c>
      <c r="D142" s="58" t="s">
        <v>19</v>
      </c>
      <c r="E142" s="58" t="n">
        <v>91941</v>
      </c>
      <c r="F142" s="28" t="n">
        <v>10.73</v>
      </c>
      <c r="G142" s="29" t="n">
        <f aca="false">TRUNC(F142*$G$8,2)</f>
        <v>2.98</v>
      </c>
      <c r="H142" s="69" t="n">
        <f aca="false">G142+F142</f>
        <v>13.71</v>
      </c>
      <c r="I142" s="70" t="n">
        <f aca="false">H142*C142</f>
        <v>493.56</v>
      </c>
      <c r="J142" s="32" t="n">
        <f aca="false">I142/I$221</f>
        <v>0.00171665825512469</v>
      </c>
      <c r="K142" s="77"/>
    </row>
    <row r="143" customFormat="false" ht="15" hidden="false" customHeight="false" outlineLevel="0" collapsed="false">
      <c r="A143" s="57" t="s">
        <v>286</v>
      </c>
      <c r="B143" s="89" t="s">
        <v>287</v>
      </c>
      <c r="C143" s="85" t="n">
        <v>8</v>
      </c>
      <c r="D143" s="58" t="s">
        <v>19</v>
      </c>
      <c r="E143" s="58" t="n">
        <v>91940</v>
      </c>
      <c r="F143" s="28" t="n">
        <v>17.26</v>
      </c>
      <c r="G143" s="29" t="n">
        <f aca="false">TRUNC(F143*$G$8,2)</f>
        <v>4.79</v>
      </c>
      <c r="H143" s="69" t="n">
        <f aca="false">G143+F143</f>
        <v>22.05</v>
      </c>
      <c r="I143" s="70" t="n">
        <f aca="false">H143*C143</f>
        <v>176.4</v>
      </c>
      <c r="J143" s="32" t="n">
        <f aca="false">I143/I$221</f>
        <v>0.000613539420139386</v>
      </c>
      <c r="K143" s="77"/>
    </row>
    <row r="144" customFormat="false" ht="15" hidden="false" customHeight="false" outlineLevel="0" collapsed="false">
      <c r="A144" s="57" t="s">
        <v>288</v>
      </c>
      <c r="B144" s="89" t="s">
        <v>289</v>
      </c>
      <c r="C144" s="85" t="n">
        <v>7</v>
      </c>
      <c r="D144" s="58" t="s">
        <v>19</v>
      </c>
      <c r="E144" s="58" t="n">
        <v>91939</v>
      </c>
      <c r="F144" s="28" t="n">
        <v>30.61</v>
      </c>
      <c r="G144" s="29" t="n">
        <f aca="false">TRUNC(F144*$G$8,2)</f>
        <v>8.5</v>
      </c>
      <c r="H144" s="69" t="n">
        <f aca="false">G144+F144</f>
        <v>39.11</v>
      </c>
      <c r="I144" s="70" t="n">
        <f aca="false">H144*C144</f>
        <v>273.77</v>
      </c>
      <c r="J144" s="32" t="n">
        <f aca="false">I144/I$221</f>
        <v>0.000952203441335373</v>
      </c>
      <c r="K144" s="77"/>
    </row>
    <row r="145" customFormat="false" ht="15" hidden="false" customHeight="false" outlineLevel="0" collapsed="false">
      <c r="A145" s="57" t="s">
        <v>290</v>
      </c>
      <c r="B145" s="89" t="s">
        <v>291</v>
      </c>
      <c r="C145" s="85" t="n">
        <v>21</v>
      </c>
      <c r="D145" s="58" t="s">
        <v>19</v>
      </c>
      <c r="E145" s="58" t="n">
        <v>91937</v>
      </c>
      <c r="F145" s="28" t="n">
        <v>14.55</v>
      </c>
      <c r="G145" s="29" t="n">
        <f aca="false">TRUNC(F145*$G$8,2)</f>
        <v>4.04</v>
      </c>
      <c r="H145" s="69" t="n">
        <f aca="false">G145+F145</f>
        <v>18.59</v>
      </c>
      <c r="I145" s="70" t="n">
        <f aca="false">H145*C145</f>
        <v>390.39</v>
      </c>
      <c r="J145" s="32" t="n">
        <f aca="false">I145/I$221</f>
        <v>0.00135782116909419</v>
      </c>
      <c r="K145" s="77"/>
    </row>
    <row r="146" customFormat="false" ht="15" hidden="false" customHeight="false" outlineLevel="0" collapsed="false">
      <c r="A146" s="57" t="s">
        <v>292</v>
      </c>
      <c r="B146" s="91" t="s">
        <v>293</v>
      </c>
      <c r="C146" s="85" t="n">
        <v>5</v>
      </c>
      <c r="D146" s="58" t="s">
        <v>19</v>
      </c>
      <c r="E146" s="58" t="s">
        <v>294</v>
      </c>
      <c r="F146" s="28" t="n">
        <v>4.76</v>
      </c>
      <c r="G146" s="29" t="n">
        <f aca="false">TRUNC(F146*$G$8,2)</f>
        <v>1.32</v>
      </c>
      <c r="H146" s="69" t="n">
        <f aca="false">G146+F146</f>
        <v>6.08</v>
      </c>
      <c r="I146" s="70" t="n">
        <f aca="false">H146*C146</f>
        <v>30.4</v>
      </c>
      <c r="J146" s="32" t="n">
        <f aca="false">I146/I$221</f>
        <v>0.000105734684649872</v>
      </c>
      <c r="K146" s="77"/>
    </row>
    <row r="147" customFormat="false" ht="15" hidden="false" customHeight="false" outlineLevel="0" collapsed="false">
      <c r="A147" s="57" t="s">
        <v>295</v>
      </c>
      <c r="B147" s="89" t="s">
        <v>296</v>
      </c>
      <c r="C147" s="85" t="n">
        <v>8</v>
      </c>
      <c r="D147" s="58" t="s">
        <v>19</v>
      </c>
      <c r="E147" s="58" t="s">
        <v>297</v>
      </c>
      <c r="F147" s="28" t="n">
        <v>70.54</v>
      </c>
      <c r="G147" s="29" t="n">
        <f aca="false">TRUNC(F147*$G$8,2)</f>
        <v>19.6</v>
      </c>
      <c r="H147" s="69" t="n">
        <f aca="false">G147+F147</f>
        <v>90.14</v>
      </c>
      <c r="I147" s="70" t="n">
        <f aca="false">H147*C147</f>
        <v>721.12</v>
      </c>
      <c r="J147" s="32" t="n">
        <f aca="false">I147/I$221</f>
        <v>0.00250813801956301</v>
      </c>
      <c r="K147" s="77"/>
    </row>
    <row r="148" customFormat="false" ht="15" hidden="false" customHeight="false" outlineLevel="0" collapsed="false">
      <c r="A148" s="57" t="s">
        <v>298</v>
      </c>
      <c r="B148" s="92" t="s">
        <v>299</v>
      </c>
      <c r="C148" s="85" t="n">
        <v>62</v>
      </c>
      <c r="D148" s="58" t="s">
        <v>19</v>
      </c>
      <c r="E148" s="58" t="s">
        <v>300</v>
      </c>
      <c r="F148" s="28" t="n">
        <v>13.74</v>
      </c>
      <c r="G148" s="29" t="n">
        <f aca="false">TRUNC(F148*$G$8,2)</f>
        <v>3.81</v>
      </c>
      <c r="H148" s="69" t="n">
        <f aca="false">G148+F148</f>
        <v>17.55</v>
      </c>
      <c r="I148" s="70" t="n">
        <f aca="false">H148*C148</f>
        <v>1088.1</v>
      </c>
      <c r="J148" s="32" t="n">
        <f aca="false">I148/I$221</f>
        <v>0.00378453652524754</v>
      </c>
      <c r="K148" s="77"/>
    </row>
    <row r="149" customFormat="false" ht="15" hidden="false" customHeight="false" outlineLevel="0" collapsed="false">
      <c r="A149" s="60" t="s">
        <v>301</v>
      </c>
      <c r="B149" s="61" t="s">
        <v>302</v>
      </c>
      <c r="C149" s="62"/>
      <c r="D149" s="63"/>
      <c r="E149" s="64"/>
      <c r="F149" s="65"/>
      <c r="G149" s="65"/>
      <c r="H149" s="65"/>
      <c r="I149" s="66" t="n">
        <f aca="false">SUM(I150:I159)</f>
        <v>10857.65</v>
      </c>
      <c r="J149" s="67" t="n">
        <f aca="false">I149/I$221</f>
        <v>0.0377641512759434</v>
      </c>
      <c r="K149" s="77"/>
    </row>
    <row r="150" customFormat="false" ht="15" hidden="false" customHeight="false" outlineLevel="0" collapsed="false">
      <c r="A150" s="57" t="s">
        <v>303</v>
      </c>
      <c r="B150" s="89" t="s">
        <v>265</v>
      </c>
      <c r="C150" s="85" t="n">
        <v>57</v>
      </c>
      <c r="D150" s="58" t="s">
        <v>33</v>
      </c>
      <c r="E150" s="58" t="n">
        <v>91868</v>
      </c>
      <c r="F150" s="28" t="n">
        <v>11.44</v>
      </c>
      <c r="G150" s="29" t="n">
        <f aca="false">TRUNC(F150*$G$8,2)</f>
        <v>3.17</v>
      </c>
      <c r="H150" s="69" t="n">
        <f aca="false">G150+F150</f>
        <v>14.61</v>
      </c>
      <c r="I150" s="70" t="n">
        <f aca="false">H150*C150</f>
        <v>832.77</v>
      </c>
      <c r="J150" s="32" t="n">
        <f aca="false">I150/I$221</f>
        <v>0.00289646951762742</v>
      </c>
      <c r="K150" s="77"/>
    </row>
    <row r="151" customFormat="false" ht="15" hidden="false" customHeight="false" outlineLevel="0" collapsed="false">
      <c r="A151" s="57" t="s">
        <v>304</v>
      </c>
      <c r="B151" s="89" t="s">
        <v>269</v>
      </c>
      <c r="C151" s="85" t="n">
        <v>36</v>
      </c>
      <c r="D151" s="58" t="s">
        <v>33</v>
      </c>
      <c r="E151" s="58" t="n">
        <v>91872</v>
      </c>
      <c r="F151" s="28" t="n">
        <v>15.68</v>
      </c>
      <c r="G151" s="29" t="n">
        <f aca="false">TRUNC(F151*$G$8,2)</f>
        <v>4.35</v>
      </c>
      <c r="H151" s="69" t="n">
        <f aca="false">G151+F151</f>
        <v>20.03</v>
      </c>
      <c r="I151" s="70" t="n">
        <f aca="false">H151*C151</f>
        <v>721.08</v>
      </c>
      <c r="J151" s="32" t="n">
        <f aca="false">I151/I$221</f>
        <v>0.00250799889497794</v>
      </c>
      <c r="K151" s="77"/>
    </row>
    <row r="152" customFormat="false" ht="15" hidden="false" customHeight="false" outlineLevel="0" collapsed="false">
      <c r="A152" s="57" t="s">
        <v>305</v>
      </c>
      <c r="B152" s="89" t="s">
        <v>273</v>
      </c>
      <c r="C152" s="85" t="n">
        <v>19</v>
      </c>
      <c r="D152" s="58" t="s">
        <v>19</v>
      </c>
      <c r="E152" s="58" t="n">
        <v>91880</v>
      </c>
      <c r="F152" s="28" t="n">
        <v>7.95</v>
      </c>
      <c r="G152" s="29" t="n">
        <f aca="false">TRUNC(F152*$G$8,2)</f>
        <v>2.2</v>
      </c>
      <c r="H152" s="69" t="n">
        <f aca="false">G152+F152</f>
        <v>10.15</v>
      </c>
      <c r="I152" s="70" t="n">
        <f aca="false">H152*C152</f>
        <v>192.85</v>
      </c>
      <c r="J152" s="32" t="n">
        <f aca="false">I152/I$221</f>
        <v>0.000670754405747623</v>
      </c>
      <c r="K152" s="77"/>
    </row>
    <row r="153" customFormat="false" ht="15" hidden="false" customHeight="false" outlineLevel="0" collapsed="false">
      <c r="A153" s="57" t="s">
        <v>306</v>
      </c>
      <c r="B153" s="91" t="s">
        <v>307</v>
      </c>
      <c r="C153" s="85" t="n">
        <v>12</v>
      </c>
      <c r="D153" s="58" t="s">
        <v>19</v>
      </c>
      <c r="E153" s="58" t="n">
        <v>98307</v>
      </c>
      <c r="F153" s="28" t="n">
        <v>44.24</v>
      </c>
      <c r="G153" s="29" t="n">
        <f aca="false">TRUNC(F153*$G$8,2)</f>
        <v>12.29</v>
      </c>
      <c r="H153" s="69" t="n">
        <f aca="false">G153+F153</f>
        <v>56.53</v>
      </c>
      <c r="I153" s="70" t="n">
        <f aca="false">H153*C153</f>
        <v>678.36</v>
      </c>
      <c r="J153" s="32" t="n">
        <f aca="false">I153/I$221</f>
        <v>0.00235941383812786</v>
      </c>
      <c r="K153" s="77"/>
    </row>
    <row r="154" customFormat="false" ht="15" hidden="false" customHeight="false" outlineLevel="0" collapsed="false">
      <c r="A154" s="57" t="s">
        <v>308</v>
      </c>
      <c r="B154" s="89" t="s">
        <v>309</v>
      </c>
      <c r="C154" s="85" t="n">
        <v>494</v>
      </c>
      <c r="D154" s="85" t="s">
        <v>33</v>
      </c>
      <c r="E154" s="58" t="s">
        <v>310</v>
      </c>
      <c r="F154" s="28" t="n">
        <v>12.24</v>
      </c>
      <c r="G154" s="29" t="n">
        <f aca="false">TRUNC(F154*$G$8,2)</f>
        <v>3.4</v>
      </c>
      <c r="H154" s="69" t="n">
        <f aca="false">G154+F154</f>
        <v>15.64</v>
      </c>
      <c r="I154" s="70" t="n">
        <f aca="false">H154*C154</f>
        <v>7726.16</v>
      </c>
      <c r="J154" s="32" t="n">
        <f aca="false">I154/I$221</f>
        <v>0.0268724701037649</v>
      </c>
      <c r="K154" s="77"/>
    </row>
    <row r="155" customFormat="false" ht="15" hidden="false" customHeight="false" outlineLevel="0" collapsed="false">
      <c r="A155" s="57" t="s">
        <v>311</v>
      </c>
      <c r="B155" s="89" t="s">
        <v>296</v>
      </c>
      <c r="C155" s="85" t="n">
        <v>2</v>
      </c>
      <c r="D155" s="58" t="s">
        <v>19</v>
      </c>
      <c r="E155" s="58" t="s">
        <v>297</v>
      </c>
      <c r="F155" s="28" t="n">
        <v>70.54</v>
      </c>
      <c r="G155" s="29" t="n">
        <f aca="false">TRUNC(F155*$G$8,2)</f>
        <v>19.6</v>
      </c>
      <c r="H155" s="69" t="n">
        <f aca="false">G155+F155</f>
        <v>90.14</v>
      </c>
      <c r="I155" s="70" t="n">
        <f aca="false">H155*C155</f>
        <v>180.28</v>
      </c>
      <c r="J155" s="32" t="n">
        <f aca="false">I155/I$221</f>
        <v>0.000627034504890752</v>
      </c>
      <c r="K155" s="77"/>
    </row>
    <row r="156" customFormat="false" ht="15" hidden="false" customHeight="false" outlineLevel="0" collapsed="false">
      <c r="A156" s="57" t="s">
        <v>312</v>
      </c>
      <c r="B156" s="89" t="s">
        <v>285</v>
      </c>
      <c r="C156" s="85" t="n">
        <v>12</v>
      </c>
      <c r="D156" s="58" t="s">
        <v>19</v>
      </c>
      <c r="E156" s="58" t="n">
        <v>91941</v>
      </c>
      <c r="F156" s="28" t="n">
        <v>10.73</v>
      </c>
      <c r="G156" s="29" t="n">
        <f aca="false">TRUNC(F156*$G$8,2)</f>
        <v>2.98</v>
      </c>
      <c r="H156" s="69" t="n">
        <f aca="false">G156+F156</f>
        <v>13.71</v>
      </c>
      <c r="I156" s="70" t="n">
        <f aca="false">H156*C156</f>
        <v>164.52</v>
      </c>
      <c r="J156" s="32" t="n">
        <f aca="false">I156/I$221</f>
        <v>0.000572219418374897</v>
      </c>
      <c r="K156" s="77"/>
    </row>
    <row r="157" customFormat="false" ht="15" hidden="false" customHeight="false" outlineLevel="0" collapsed="false">
      <c r="A157" s="57" t="s">
        <v>313</v>
      </c>
      <c r="B157" s="89" t="s">
        <v>289</v>
      </c>
      <c r="C157" s="85" t="n">
        <v>1</v>
      </c>
      <c r="D157" s="58" t="s">
        <v>19</v>
      </c>
      <c r="E157" s="58" t="n">
        <v>91939</v>
      </c>
      <c r="F157" s="28" t="n">
        <v>30.61</v>
      </c>
      <c r="G157" s="29" t="n">
        <f aca="false">TRUNC(F157*$G$8,2)</f>
        <v>8.5</v>
      </c>
      <c r="H157" s="69" t="n">
        <f aca="false">G157+F157</f>
        <v>39.11</v>
      </c>
      <c r="I157" s="70" t="n">
        <f aca="false">H157*C157</f>
        <v>39.11</v>
      </c>
      <c r="J157" s="32" t="n">
        <f aca="false">I157/I$221</f>
        <v>0.00013602906304791</v>
      </c>
      <c r="K157" s="77"/>
    </row>
    <row r="158" customFormat="false" ht="15" hidden="false" customHeight="false" outlineLevel="0" collapsed="false">
      <c r="A158" s="57" t="s">
        <v>314</v>
      </c>
      <c r="B158" s="92" t="s">
        <v>299</v>
      </c>
      <c r="C158" s="85" t="n">
        <v>17</v>
      </c>
      <c r="D158" s="58" t="s">
        <v>19</v>
      </c>
      <c r="E158" s="58" t="s">
        <v>300</v>
      </c>
      <c r="F158" s="28" t="n">
        <v>13.74</v>
      </c>
      <c r="G158" s="29" t="n">
        <f aca="false">TRUNC(F158*$G$8,2)</f>
        <v>3.81</v>
      </c>
      <c r="H158" s="69" t="n">
        <f aca="false">G158+F158</f>
        <v>17.55</v>
      </c>
      <c r="I158" s="70" t="n">
        <f aca="false">H158*C158</f>
        <v>298.35</v>
      </c>
      <c r="J158" s="32" t="n">
        <f aca="false">I158/I$221</f>
        <v>0.0010376954988582</v>
      </c>
      <c r="K158" s="77"/>
    </row>
    <row r="159" customFormat="false" ht="15" hidden="false" customHeight="false" outlineLevel="0" collapsed="false">
      <c r="A159" s="57" t="s">
        <v>315</v>
      </c>
      <c r="B159" s="89" t="s">
        <v>316</v>
      </c>
      <c r="C159" s="85" t="n">
        <v>1</v>
      </c>
      <c r="D159" s="58" t="s">
        <v>19</v>
      </c>
      <c r="E159" s="58" t="s">
        <v>317</v>
      </c>
      <c r="F159" s="28" t="n">
        <v>18.92</v>
      </c>
      <c r="G159" s="29" t="n">
        <f aca="false">TRUNC(F159*$G$8,2)</f>
        <v>5.25</v>
      </c>
      <c r="H159" s="69" t="n">
        <f aca="false">G159+F159</f>
        <v>24.17</v>
      </c>
      <c r="I159" s="70" t="n">
        <f aca="false">H159*C159</f>
        <v>24.17</v>
      </c>
      <c r="J159" s="32" t="n">
        <f aca="false">I159/I$221</f>
        <v>8.40660305259012E-005</v>
      </c>
      <c r="K159" s="77"/>
    </row>
    <row r="160" customFormat="false" ht="15" hidden="false" customHeight="false" outlineLevel="0" collapsed="false">
      <c r="A160" s="60" t="s">
        <v>318</v>
      </c>
      <c r="B160" s="61" t="s">
        <v>319</v>
      </c>
      <c r="C160" s="62"/>
      <c r="D160" s="63"/>
      <c r="E160" s="64"/>
      <c r="F160" s="65"/>
      <c r="G160" s="65"/>
      <c r="H160" s="65"/>
      <c r="I160" s="66" t="n">
        <f aca="false">SUM(I161:I166)</f>
        <v>915.7473</v>
      </c>
      <c r="J160" s="67" t="n">
        <f aca="false">I160/I$221</f>
        <v>0.00318507407843656</v>
      </c>
      <c r="K160" s="77"/>
    </row>
    <row r="161" customFormat="false" ht="15" hidden="false" customHeight="false" outlineLevel="0" collapsed="false">
      <c r="A161" s="57" t="s">
        <v>320</v>
      </c>
      <c r="B161" s="89" t="s">
        <v>321</v>
      </c>
      <c r="C161" s="85" t="n">
        <v>10</v>
      </c>
      <c r="D161" s="85" t="s">
        <v>19</v>
      </c>
      <c r="E161" s="58" t="n">
        <v>89383</v>
      </c>
      <c r="F161" s="28" t="n">
        <v>5.96</v>
      </c>
      <c r="G161" s="29" t="n">
        <f aca="false">TRUNC(F161*$G$8,2)</f>
        <v>1.65</v>
      </c>
      <c r="H161" s="69" t="n">
        <f aca="false">G161+F161</f>
        <v>7.61</v>
      </c>
      <c r="I161" s="70" t="n">
        <f aca="false">H161*C161</f>
        <v>76.1</v>
      </c>
      <c r="J161" s="32" t="n">
        <f aca="false">I161/I$221</f>
        <v>0.000264684523087343</v>
      </c>
      <c r="K161" s="77"/>
    </row>
    <row r="162" customFormat="false" ht="15" hidden="false" customHeight="false" outlineLevel="0" collapsed="false">
      <c r="A162" s="57" t="s">
        <v>322</v>
      </c>
      <c r="B162" s="89" t="s">
        <v>323</v>
      </c>
      <c r="C162" s="85" t="n">
        <v>11</v>
      </c>
      <c r="D162" s="85" t="s">
        <v>19</v>
      </c>
      <c r="E162" s="58" t="n">
        <v>89362</v>
      </c>
      <c r="F162" s="28" t="n">
        <v>8.57</v>
      </c>
      <c r="G162" s="29" t="n">
        <f aca="false">TRUNC(F162*$G$8,2)</f>
        <v>2.38</v>
      </c>
      <c r="H162" s="69" t="n">
        <f aca="false">G162+F162</f>
        <v>10.95</v>
      </c>
      <c r="I162" s="70" t="n">
        <f aca="false">H162*C162</f>
        <v>120.45</v>
      </c>
      <c r="J162" s="32" t="n">
        <f aca="false">I162/I$221</f>
        <v>0.00041893890677885</v>
      </c>
      <c r="K162" s="77"/>
    </row>
    <row r="163" customFormat="false" ht="15" hidden="false" customHeight="false" outlineLevel="0" collapsed="false">
      <c r="A163" s="57" t="s">
        <v>324</v>
      </c>
      <c r="B163" s="89" t="s">
        <v>325</v>
      </c>
      <c r="C163" s="85" t="n">
        <v>25.43</v>
      </c>
      <c r="D163" s="85" t="s">
        <v>33</v>
      </c>
      <c r="E163" s="58" t="n">
        <v>89402</v>
      </c>
      <c r="F163" s="28" t="n">
        <v>11.51</v>
      </c>
      <c r="G163" s="29" t="n">
        <f aca="false">TRUNC(F163*$G$8,2)</f>
        <v>3.19</v>
      </c>
      <c r="H163" s="69" t="n">
        <f aca="false">G163+F163</f>
        <v>14.7</v>
      </c>
      <c r="I163" s="70" t="n">
        <f aca="false">H163*C163</f>
        <v>373.821</v>
      </c>
      <c r="J163" s="32" t="n">
        <f aca="false">I163/I$221</f>
        <v>0.00130019228784538</v>
      </c>
      <c r="K163" s="77"/>
    </row>
    <row r="164" customFormat="false" ht="15" hidden="false" customHeight="false" outlineLevel="0" collapsed="false">
      <c r="A164" s="57" t="s">
        <v>326</v>
      </c>
      <c r="B164" s="89" t="s">
        <v>327</v>
      </c>
      <c r="C164" s="85" t="n">
        <v>3</v>
      </c>
      <c r="D164" s="85" t="s">
        <v>19</v>
      </c>
      <c r="E164" s="93" t="n">
        <v>89440</v>
      </c>
      <c r="F164" s="28" t="n">
        <v>10.84</v>
      </c>
      <c r="G164" s="29" t="n">
        <f aca="false">TRUNC(F164*$G$8,2)</f>
        <v>3.01</v>
      </c>
      <c r="H164" s="69" t="n">
        <f aca="false">G164+F164</f>
        <v>13.85</v>
      </c>
      <c r="I164" s="70" t="n">
        <f aca="false">H164*C164</f>
        <v>41.55</v>
      </c>
      <c r="J164" s="32" t="n">
        <f aca="false">I164/I$221</f>
        <v>0.000144515662736913</v>
      </c>
      <c r="K164" s="77"/>
    </row>
    <row r="165" customFormat="false" ht="15" hidden="false" customHeight="false" outlineLevel="0" collapsed="false">
      <c r="A165" s="57" t="s">
        <v>328</v>
      </c>
      <c r="B165" s="89" t="s">
        <v>329</v>
      </c>
      <c r="C165" s="85" t="n">
        <v>1</v>
      </c>
      <c r="D165" s="85" t="s">
        <v>19</v>
      </c>
      <c r="E165" s="58" t="n">
        <v>90373</v>
      </c>
      <c r="F165" s="28" t="n">
        <v>11.95</v>
      </c>
      <c r="G165" s="29" t="n">
        <f aca="false">TRUNC(F165*$G$8,2)</f>
        <v>3.32</v>
      </c>
      <c r="H165" s="69" t="n">
        <f aca="false">G165+F165</f>
        <v>15.27</v>
      </c>
      <c r="I165" s="70" t="n">
        <f aca="false">H165*C165</f>
        <v>15.27</v>
      </c>
      <c r="J165" s="32" t="n">
        <f aca="false">I165/I$221</f>
        <v>5.31108103488006E-005</v>
      </c>
      <c r="K165" s="77"/>
    </row>
    <row r="166" customFormat="false" ht="15" hidden="false" customHeight="false" outlineLevel="0" collapsed="false">
      <c r="A166" s="57" t="s">
        <v>330</v>
      </c>
      <c r="B166" s="89" t="s">
        <v>331</v>
      </c>
      <c r="C166" s="85" t="n">
        <v>2.69</v>
      </c>
      <c r="D166" s="85" t="s">
        <v>33</v>
      </c>
      <c r="E166" s="93" t="n">
        <v>89448</v>
      </c>
      <c r="F166" s="28" t="n">
        <v>83.95</v>
      </c>
      <c r="G166" s="29" t="n">
        <f aca="false">TRUNC(F166*$G$8,2)</f>
        <v>23.32</v>
      </c>
      <c r="H166" s="69" t="n">
        <f aca="false">G166+F166</f>
        <v>107.27</v>
      </c>
      <c r="I166" s="70" t="n">
        <f aca="false">H166*C166</f>
        <v>288.5563</v>
      </c>
      <c r="J166" s="32" t="n">
        <f aca="false">I166/I$221</f>
        <v>0.00100363188763927</v>
      </c>
      <c r="K166" s="77"/>
    </row>
    <row r="167" customFormat="false" ht="15" hidden="false" customHeight="false" outlineLevel="0" collapsed="false">
      <c r="A167" s="60" t="s">
        <v>332</v>
      </c>
      <c r="B167" s="61" t="s">
        <v>333</v>
      </c>
      <c r="C167" s="62"/>
      <c r="D167" s="63"/>
      <c r="E167" s="64"/>
      <c r="F167" s="65"/>
      <c r="G167" s="65"/>
      <c r="H167" s="65"/>
      <c r="I167" s="66" t="n">
        <f aca="false">SUM(I168:I192)</f>
        <v>8067.2352</v>
      </c>
      <c r="J167" s="67" t="n">
        <f aca="false">I167/I$221</f>
        <v>0.0280587687456692</v>
      </c>
      <c r="K167" s="77"/>
    </row>
    <row r="168" customFormat="false" ht="15" hidden="false" customHeight="false" outlineLevel="0" collapsed="false">
      <c r="A168" s="57" t="s">
        <v>334</v>
      </c>
      <c r="B168" s="89" t="s">
        <v>335</v>
      </c>
      <c r="C168" s="85" t="n">
        <v>1</v>
      </c>
      <c r="D168" s="85" t="s">
        <v>19</v>
      </c>
      <c r="E168" s="58" t="s">
        <v>336</v>
      </c>
      <c r="F168" s="28" t="n">
        <v>178.03</v>
      </c>
      <c r="G168" s="29" t="n">
        <f aca="false">TRUNC(F168*$G$8,2)</f>
        <v>49.46</v>
      </c>
      <c r="H168" s="69" t="n">
        <f aca="false">G168+F168</f>
        <v>227.49</v>
      </c>
      <c r="I168" s="70" t="n">
        <f aca="false">H168*C168</f>
        <v>227.49</v>
      </c>
      <c r="J168" s="32" t="n">
        <f aca="false">I168/I$221</f>
        <v>0.00079123629641445</v>
      </c>
      <c r="K168" s="77"/>
    </row>
    <row r="169" customFormat="false" ht="15" hidden="false" customHeight="false" outlineLevel="0" collapsed="false">
      <c r="A169" s="57" t="s">
        <v>337</v>
      </c>
      <c r="B169" s="89" t="s">
        <v>338</v>
      </c>
      <c r="C169" s="85" t="n">
        <v>6</v>
      </c>
      <c r="D169" s="85" t="s">
        <v>19</v>
      </c>
      <c r="E169" s="58" t="n">
        <v>89728</v>
      </c>
      <c r="F169" s="28" t="n">
        <v>11.73</v>
      </c>
      <c r="G169" s="29" t="n">
        <f aca="false">TRUNC(F169*$G$8,2)</f>
        <v>3.25</v>
      </c>
      <c r="H169" s="69" t="n">
        <f aca="false">G169+F169</f>
        <v>14.98</v>
      </c>
      <c r="I169" s="70" t="n">
        <f aca="false">H169*C169</f>
        <v>89.88</v>
      </c>
      <c r="J169" s="32" t="n">
        <f aca="false">I169/I$221</f>
        <v>0.000312612942642449</v>
      </c>
      <c r="K169" s="77"/>
    </row>
    <row r="170" customFormat="false" ht="15" hidden="false" customHeight="false" outlineLevel="0" collapsed="false">
      <c r="A170" s="57" t="s">
        <v>339</v>
      </c>
      <c r="B170" s="89" t="s">
        <v>340</v>
      </c>
      <c r="C170" s="85" t="n">
        <v>1</v>
      </c>
      <c r="D170" s="85" t="s">
        <v>19</v>
      </c>
      <c r="E170" s="58" t="n">
        <v>86879</v>
      </c>
      <c r="F170" s="28" t="n">
        <v>14.35</v>
      </c>
      <c r="G170" s="29" t="n">
        <f aca="false">TRUNC(F170*$G$8,2)</f>
        <v>3.98</v>
      </c>
      <c r="H170" s="69" t="n">
        <f aca="false">G170+F170</f>
        <v>18.33</v>
      </c>
      <c r="I170" s="70" t="n">
        <f aca="false">H170*C170</f>
        <v>18.33</v>
      </c>
      <c r="J170" s="32" t="n">
        <f aca="false">I170/I$221</f>
        <v>6.37538411063206E-005</v>
      </c>
      <c r="K170" s="77"/>
    </row>
    <row r="171" customFormat="false" ht="15" hidden="false" customHeight="false" outlineLevel="0" collapsed="false">
      <c r="A171" s="57" t="s">
        <v>341</v>
      </c>
      <c r="B171" s="89" t="s">
        <v>342</v>
      </c>
      <c r="C171" s="85" t="n">
        <v>1</v>
      </c>
      <c r="D171" s="85" t="s">
        <v>19</v>
      </c>
      <c r="E171" s="58" t="s">
        <v>343</v>
      </c>
      <c r="F171" s="28" t="n">
        <v>15.07</v>
      </c>
      <c r="G171" s="29" t="n">
        <f aca="false">TRUNC(F171*$G$8,2)</f>
        <v>4.18</v>
      </c>
      <c r="H171" s="69" t="n">
        <f aca="false">G171+F171</f>
        <v>19.25</v>
      </c>
      <c r="I171" s="70" t="n">
        <f aca="false">H171*C171</f>
        <v>19.25</v>
      </c>
      <c r="J171" s="32" t="n">
        <f aca="false">I171/I$221</f>
        <v>6.69537065628299E-005</v>
      </c>
      <c r="K171" s="77"/>
    </row>
    <row r="172" customFormat="false" ht="15" hidden="false" customHeight="false" outlineLevel="0" collapsed="false">
      <c r="A172" s="57" t="s">
        <v>344</v>
      </c>
      <c r="B172" s="89" t="s">
        <v>345</v>
      </c>
      <c r="C172" s="85" t="n">
        <v>27.55</v>
      </c>
      <c r="D172" s="85" t="s">
        <v>33</v>
      </c>
      <c r="E172" s="58" t="n">
        <v>89711</v>
      </c>
      <c r="F172" s="28" t="n">
        <v>19.55</v>
      </c>
      <c r="G172" s="29" t="n">
        <f aca="false">TRUNC(F172*$G$8,2)</f>
        <v>5.43</v>
      </c>
      <c r="H172" s="69" t="n">
        <f aca="false">G172+F172</f>
        <v>24.98</v>
      </c>
      <c r="I172" s="70" t="n">
        <f aca="false">H172*C172</f>
        <v>688.199</v>
      </c>
      <c r="J172" s="32" t="n">
        <f aca="false">I172/I$221</f>
        <v>0.00239363500793937</v>
      </c>
      <c r="K172" s="77"/>
    </row>
    <row r="173" customFormat="false" ht="15" hidden="false" customHeight="false" outlineLevel="0" collapsed="false">
      <c r="A173" s="57" t="s">
        <v>346</v>
      </c>
      <c r="B173" s="89" t="s">
        <v>347</v>
      </c>
      <c r="C173" s="85" t="n">
        <v>2</v>
      </c>
      <c r="D173" s="85" t="s">
        <v>19</v>
      </c>
      <c r="E173" s="58" t="n">
        <v>89726</v>
      </c>
      <c r="F173" s="28" t="n">
        <v>9.33</v>
      </c>
      <c r="G173" s="29" t="n">
        <f aca="false">TRUNC(F173*$G$8,2)</f>
        <v>2.59</v>
      </c>
      <c r="H173" s="69" t="n">
        <f aca="false">G173+F173</f>
        <v>11.92</v>
      </c>
      <c r="I173" s="70" t="n">
        <f aca="false">H173*C173</f>
        <v>23.84</v>
      </c>
      <c r="J173" s="32" t="n">
        <f aca="false">I173/I$221</f>
        <v>8.29182526991098E-005</v>
      </c>
      <c r="K173" s="77"/>
    </row>
    <row r="174" customFormat="false" ht="15" hidden="false" customHeight="false" outlineLevel="0" collapsed="false">
      <c r="A174" s="57" t="s">
        <v>348</v>
      </c>
      <c r="B174" s="89" t="s">
        <v>349</v>
      </c>
      <c r="C174" s="85" t="n">
        <v>1</v>
      </c>
      <c r="D174" s="85" t="s">
        <v>33</v>
      </c>
      <c r="E174" s="58" t="n">
        <v>104328</v>
      </c>
      <c r="F174" s="28" t="n">
        <v>67.15</v>
      </c>
      <c r="G174" s="29" t="n">
        <f aca="false">TRUNC(F174*$G$8,2)</f>
        <v>18.65</v>
      </c>
      <c r="H174" s="69" t="n">
        <f aca="false">G174+F174</f>
        <v>85.8</v>
      </c>
      <c r="I174" s="70" t="n">
        <f aca="false">H174*C174</f>
        <v>85.8</v>
      </c>
      <c r="J174" s="32" t="n">
        <f aca="false">I174/I$221</f>
        <v>0.000298422234965756</v>
      </c>
      <c r="K174" s="77"/>
    </row>
    <row r="175" customFormat="false" ht="15" hidden="false" customHeight="false" outlineLevel="0" collapsed="false">
      <c r="A175" s="57" t="s">
        <v>350</v>
      </c>
      <c r="B175" s="89" t="s">
        <v>351</v>
      </c>
      <c r="C175" s="85" t="n">
        <v>7</v>
      </c>
      <c r="D175" s="85" t="s">
        <v>19</v>
      </c>
      <c r="E175" s="58" t="s">
        <v>352</v>
      </c>
      <c r="F175" s="28" t="n">
        <v>4.27</v>
      </c>
      <c r="G175" s="29" t="n">
        <f aca="false">TRUNC(F175*$G$8,2)</f>
        <v>1.18</v>
      </c>
      <c r="H175" s="69" t="n">
        <f aca="false">G175+F175</f>
        <v>5.45</v>
      </c>
      <c r="I175" s="70" t="n">
        <f aca="false">H175*C175</f>
        <v>38.15</v>
      </c>
      <c r="J175" s="32" t="n">
        <f aca="false">I175/I$221</f>
        <v>0.000132690073006336</v>
      </c>
      <c r="K175" s="77"/>
    </row>
    <row r="176" customFormat="false" ht="15" hidden="false" customHeight="false" outlineLevel="0" collapsed="false">
      <c r="A176" s="57" t="s">
        <v>353</v>
      </c>
      <c r="B176" s="89" t="s">
        <v>354</v>
      </c>
      <c r="C176" s="85" t="n">
        <v>7</v>
      </c>
      <c r="D176" s="85" t="s">
        <v>19</v>
      </c>
      <c r="E176" s="58" t="s">
        <v>355</v>
      </c>
      <c r="F176" s="28" t="n">
        <v>5.88</v>
      </c>
      <c r="G176" s="29" t="n">
        <f aca="false">TRUNC(F176*$G$8,2)</f>
        <v>1.63</v>
      </c>
      <c r="H176" s="69" t="n">
        <f aca="false">G176+F176</f>
        <v>7.51</v>
      </c>
      <c r="I176" s="70" t="n">
        <f aca="false">H176*C176</f>
        <v>52.57</v>
      </c>
      <c r="J176" s="32" t="n">
        <f aca="false">I176/I$221</f>
        <v>0.000182844485922492</v>
      </c>
      <c r="K176" s="77"/>
    </row>
    <row r="177" customFormat="false" ht="15" hidden="false" customHeight="false" outlineLevel="0" collapsed="false">
      <c r="A177" s="57" t="s">
        <v>356</v>
      </c>
      <c r="B177" s="89" t="s">
        <v>357</v>
      </c>
      <c r="C177" s="85" t="n">
        <v>5</v>
      </c>
      <c r="D177" s="85" t="s">
        <v>19</v>
      </c>
      <c r="E177" s="58" t="n">
        <v>89748</v>
      </c>
      <c r="F177" s="28" t="n">
        <v>39.18</v>
      </c>
      <c r="G177" s="29" t="n">
        <f aca="false">TRUNC(F177*$G$8,2)</f>
        <v>10.88</v>
      </c>
      <c r="H177" s="69" t="n">
        <f aca="false">G177+F177</f>
        <v>50.06</v>
      </c>
      <c r="I177" s="70" t="n">
        <f aca="false">H177*C177</f>
        <v>250.3</v>
      </c>
      <c r="J177" s="32" t="n">
        <f aca="false">I177/I$221</f>
        <v>0.00087057209104812</v>
      </c>
      <c r="K177" s="77"/>
    </row>
    <row r="178" customFormat="false" ht="15" hidden="false" customHeight="false" outlineLevel="0" collapsed="false">
      <c r="A178" s="57" t="s">
        <v>358</v>
      </c>
      <c r="B178" s="89" t="s">
        <v>359</v>
      </c>
      <c r="C178" s="85" t="n">
        <v>1</v>
      </c>
      <c r="D178" s="85" t="s">
        <v>19</v>
      </c>
      <c r="E178" s="58" t="s">
        <v>360</v>
      </c>
      <c r="F178" s="28" t="n">
        <v>22.29</v>
      </c>
      <c r="G178" s="29" t="n">
        <f aca="false">TRUNC(F178*$G$8,2)</f>
        <v>6.19</v>
      </c>
      <c r="H178" s="69" t="n">
        <f aca="false">G178+F178</f>
        <v>28.48</v>
      </c>
      <c r="I178" s="70" t="n">
        <f aca="false">H178*C178</f>
        <v>28.48</v>
      </c>
      <c r="J178" s="32" t="n">
        <f aca="false">I178/I$221</f>
        <v>9.90567045667218E-005</v>
      </c>
      <c r="K178" s="77"/>
    </row>
    <row r="179" customFormat="false" ht="15" hidden="false" customHeight="false" outlineLevel="0" collapsed="false">
      <c r="A179" s="57" t="s">
        <v>361</v>
      </c>
      <c r="B179" s="89" t="s">
        <v>362</v>
      </c>
      <c r="C179" s="85" t="n">
        <v>2</v>
      </c>
      <c r="D179" s="58" t="s">
        <v>19</v>
      </c>
      <c r="E179" s="58" t="n">
        <v>89731</v>
      </c>
      <c r="F179" s="28" t="n">
        <v>14.1</v>
      </c>
      <c r="G179" s="29" t="n">
        <f aca="false">TRUNC(F179*$G$8,2)</f>
        <v>3.91</v>
      </c>
      <c r="H179" s="69" t="n">
        <f aca="false">G179+F179</f>
        <v>18.01</v>
      </c>
      <c r="I179" s="70" t="n">
        <f aca="false">H179*C179</f>
        <v>36.02</v>
      </c>
      <c r="J179" s="32" t="n">
        <f aca="false">I179/I$221</f>
        <v>0.000125281688851591</v>
      </c>
      <c r="K179" s="77"/>
    </row>
    <row r="180" customFormat="false" ht="15" hidden="false" customHeight="false" outlineLevel="0" collapsed="false">
      <c r="A180" s="57" t="s">
        <v>363</v>
      </c>
      <c r="B180" s="89" t="s">
        <v>364</v>
      </c>
      <c r="C180" s="85" t="n">
        <v>3</v>
      </c>
      <c r="D180" s="58" t="s">
        <v>19</v>
      </c>
      <c r="E180" s="58" t="s">
        <v>365</v>
      </c>
      <c r="F180" s="28" t="n">
        <v>635.42</v>
      </c>
      <c r="G180" s="29" t="n">
        <f aca="false">TRUNC(F180*$G$8,2)</f>
        <v>176.56</v>
      </c>
      <c r="H180" s="69" t="n">
        <f aca="false">G180+F180</f>
        <v>811.98</v>
      </c>
      <c r="I180" s="70" t="n">
        <f aca="false">H180*C180</f>
        <v>2435.94</v>
      </c>
      <c r="J180" s="32" t="n">
        <f aca="false">I180/I$221</f>
        <v>0.00847247854361869</v>
      </c>
      <c r="K180" s="77"/>
    </row>
    <row r="181" customFormat="false" ht="15" hidden="false" customHeight="false" outlineLevel="0" collapsed="false">
      <c r="A181" s="57" t="s">
        <v>366</v>
      </c>
      <c r="B181" s="89" t="s">
        <v>367</v>
      </c>
      <c r="C181" s="85" t="n">
        <v>1</v>
      </c>
      <c r="D181" s="58" t="s">
        <v>19</v>
      </c>
      <c r="E181" s="58" t="n">
        <v>89707</v>
      </c>
      <c r="F181" s="28" t="n">
        <v>45.77</v>
      </c>
      <c r="G181" s="29" t="n">
        <f aca="false">TRUNC(F181*$G$8,2)</f>
        <v>12.71</v>
      </c>
      <c r="H181" s="69" t="n">
        <f aca="false">G181+F181</f>
        <v>58.48</v>
      </c>
      <c r="I181" s="70" t="n">
        <f aca="false">H181*C181</f>
        <v>58.48</v>
      </c>
      <c r="J181" s="32" t="n">
        <f aca="false">I181/I$221</f>
        <v>0.000203400143365937</v>
      </c>
      <c r="K181" s="77"/>
    </row>
    <row r="182" customFormat="false" ht="15" hidden="false" customHeight="false" outlineLevel="0" collapsed="false">
      <c r="A182" s="57" t="s">
        <v>368</v>
      </c>
      <c r="B182" s="89" t="s">
        <v>369</v>
      </c>
      <c r="C182" s="85" t="n">
        <v>1</v>
      </c>
      <c r="D182" s="58" t="s">
        <v>19</v>
      </c>
      <c r="E182" s="58" t="n">
        <v>89746</v>
      </c>
      <c r="F182" s="28" t="n">
        <v>26.51</v>
      </c>
      <c r="G182" s="29" t="n">
        <f aca="false">TRUNC(F182*$G$8,2)</f>
        <v>7.36</v>
      </c>
      <c r="H182" s="69" t="n">
        <f aca="false">G182+F182</f>
        <v>33.87</v>
      </c>
      <c r="I182" s="70" t="n">
        <f aca="false">H182*C182</f>
        <v>33.87</v>
      </c>
      <c r="J182" s="32" t="n">
        <f aca="false">I182/I$221</f>
        <v>0.000117803742404314</v>
      </c>
      <c r="K182" s="77"/>
    </row>
    <row r="183" customFormat="false" ht="15" hidden="false" customHeight="false" outlineLevel="0" collapsed="false">
      <c r="A183" s="57" t="s">
        <v>370</v>
      </c>
      <c r="B183" s="89" t="s">
        <v>371</v>
      </c>
      <c r="C183" s="85" t="n">
        <v>5</v>
      </c>
      <c r="D183" s="58" t="s">
        <v>19</v>
      </c>
      <c r="E183" s="58" t="n">
        <v>89724</v>
      </c>
      <c r="F183" s="28" t="n">
        <v>9.13</v>
      </c>
      <c r="G183" s="29" t="n">
        <f aca="false">TRUNC(F183*$G$8,2)</f>
        <v>2.53</v>
      </c>
      <c r="H183" s="69" t="n">
        <f aca="false">G183+F183</f>
        <v>11.66</v>
      </c>
      <c r="I183" s="70" t="n">
        <f aca="false">H183*C183</f>
        <v>58.3</v>
      </c>
      <c r="J183" s="32" t="n">
        <f aca="false">I183/I$221</f>
        <v>0.000202774082733142</v>
      </c>
      <c r="K183" s="77"/>
    </row>
    <row r="184" customFormat="false" ht="15" hidden="false" customHeight="false" outlineLevel="0" collapsed="false">
      <c r="A184" s="57" t="s">
        <v>372</v>
      </c>
      <c r="B184" s="89" t="s">
        <v>373</v>
      </c>
      <c r="C184" s="85" t="n">
        <v>1</v>
      </c>
      <c r="D184" s="58" t="s">
        <v>19</v>
      </c>
      <c r="E184" s="58" t="n">
        <v>89783</v>
      </c>
      <c r="F184" s="28" t="n">
        <v>13.29</v>
      </c>
      <c r="G184" s="29" t="n">
        <f aca="false">TRUNC(F184*$G$8,2)</f>
        <v>3.69</v>
      </c>
      <c r="H184" s="69" t="n">
        <f aca="false">G184+F184</f>
        <v>16.98</v>
      </c>
      <c r="I184" s="70" t="n">
        <f aca="false">H184*C184</f>
        <v>16.98</v>
      </c>
      <c r="J184" s="32" t="n">
        <f aca="false">I184/I$221</f>
        <v>5.90583863603559E-005</v>
      </c>
      <c r="K184" s="77"/>
    </row>
    <row r="185" customFormat="false" ht="15" hidden="false" customHeight="false" outlineLevel="0" collapsed="false">
      <c r="A185" s="57" t="s">
        <v>374</v>
      </c>
      <c r="B185" s="89" t="s">
        <v>375</v>
      </c>
      <c r="C185" s="85" t="n">
        <v>5</v>
      </c>
      <c r="D185" s="58" t="s">
        <v>19</v>
      </c>
      <c r="E185" s="58" t="n">
        <v>89752</v>
      </c>
      <c r="F185" s="28" t="n">
        <v>6.74</v>
      </c>
      <c r="G185" s="29" t="n">
        <f aca="false">TRUNC(F185*$G$8,2)</f>
        <v>1.87</v>
      </c>
      <c r="H185" s="69" t="n">
        <f aca="false">G185+F185</f>
        <v>8.61</v>
      </c>
      <c r="I185" s="70" t="n">
        <f aca="false">H185*C185</f>
        <v>43.05</v>
      </c>
      <c r="J185" s="32" t="n">
        <f aca="false">I185/I$221</f>
        <v>0.000149732834676874</v>
      </c>
      <c r="K185" s="77"/>
    </row>
    <row r="186" customFormat="false" ht="15" hidden="false" customHeight="false" outlineLevel="0" collapsed="false">
      <c r="A186" s="57" t="s">
        <v>376</v>
      </c>
      <c r="B186" s="89" t="s">
        <v>377</v>
      </c>
      <c r="C186" s="85" t="n">
        <v>2</v>
      </c>
      <c r="D186" s="58" t="s">
        <v>19</v>
      </c>
      <c r="E186" s="58" t="n">
        <v>89778</v>
      </c>
      <c r="F186" s="28" t="n">
        <v>15.48</v>
      </c>
      <c r="G186" s="29" t="n">
        <f aca="false">TRUNC(F186*$G$8,2)</f>
        <v>4.3</v>
      </c>
      <c r="H186" s="69" t="n">
        <f aca="false">G186+F186</f>
        <v>19.78</v>
      </c>
      <c r="I186" s="70" t="n">
        <f aca="false">H186*C186</f>
        <v>39.56</v>
      </c>
      <c r="J186" s="32" t="n">
        <f aca="false">I186/I$221</f>
        <v>0.000137594214629899</v>
      </c>
      <c r="K186" s="77"/>
    </row>
    <row r="187" customFormat="false" ht="15" hidden="false" customHeight="false" outlineLevel="0" collapsed="false">
      <c r="A187" s="57" t="s">
        <v>378</v>
      </c>
      <c r="B187" s="89" t="s">
        <v>379</v>
      </c>
      <c r="C187" s="85" t="n">
        <v>28.5</v>
      </c>
      <c r="D187" s="58" t="s">
        <v>19</v>
      </c>
      <c r="E187" s="58" t="n">
        <v>89714</v>
      </c>
      <c r="F187" s="28" t="n">
        <v>34.41</v>
      </c>
      <c r="G187" s="29" t="n">
        <f aca="false">TRUNC(F187*$G$8,2)</f>
        <v>9.56</v>
      </c>
      <c r="H187" s="69" t="n">
        <f aca="false">G187+F187</f>
        <v>43.97</v>
      </c>
      <c r="I187" s="70" t="n">
        <f aca="false">H187*C187</f>
        <v>1253.145</v>
      </c>
      <c r="J187" s="32" t="n">
        <f aca="false">I187/I$221</f>
        <v>0.00435858195380142</v>
      </c>
      <c r="K187" s="77"/>
    </row>
    <row r="188" customFormat="false" ht="15" hidden="false" customHeight="false" outlineLevel="0" collapsed="false">
      <c r="A188" s="57" t="s">
        <v>380</v>
      </c>
      <c r="B188" s="89" t="s">
        <v>381</v>
      </c>
      <c r="C188" s="85" t="n">
        <v>5.4</v>
      </c>
      <c r="D188" s="58" t="s">
        <v>19</v>
      </c>
      <c r="E188" s="58" t="n">
        <v>89712</v>
      </c>
      <c r="F188" s="28" t="n">
        <v>24.71</v>
      </c>
      <c r="G188" s="29" t="n">
        <f aca="false">TRUNC(F188*$G$8,2)</f>
        <v>6.86</v>
      </c>
      <c r="H188" s="69" t="n">
        <f aca="false">G188+F188</f>
        <v>31.57</v>
      </c>
      <c r="I188" s="70" t="n">
        <f aca="false">H188*C188</f>
        <v>170.478</v>
      </c>
      <c r="J188" s="32" t="n">
        <f aca="false">I188/I$221</f>
        <v>0.000592942025320421</v>
      </c>
      <c r="K188" s="77"/>
    </row>
    <row r="189" customFormat="false" ht="15" hidden="false" customHeight="false" outlineLevel="0" collapsed="false">
      <c r="A189" s="57" t="s">
        <v>382</v>
      </c>
      <c r="B189" s="89" t="s">
        <v>383</v>
      </c>
      <c r="C189" s="85" t="n">
        <v>1</v>
      </c>
      <c r="D189" s="58" t="s">
        <v>19</v>
      </c>
      <c r="E189" s="58" t="n">
        <v>89825</v>
      </c>
      <c r="F189" s="28" t="n">
        <v>16.39</v>
      </c>
      <c r="G189" s="29" t="n">
        <f aca="false">TRUNC(F189*$G$8,2)</f>
        <v>4.55</v>
      </c>
      <c r="H189" s="69" t="n">
        <f aca="false">G189+F189</f>
        <v>20.94</v>
      </c>
      <c r="I189" s="70" t="n">
        <f aca="false">H189*C189</f>
        <v>20.94</v>
      </c>
      <c r="J189" s="32" t="n">
        <f aca="false">I189/I$221</f>
        <v>7.28317202818523E-005</v>
      </c>
      <c r="K189" s="77"/>
    </row>
    <row r="190" customFormat="false" ht="15" hidden="false" customHeight="false" outlineLevel="0" collapsed="false">
      <c r="A190" s="57" t="s">
        <v>384</v>
      </c>
      <c r="B190" s="89" t="s">
        <v>385</v>
      </c>
      <c r="C190" s="85" t="n">
        <v>17.36</v>
      </c>
      <c r="D190" s="58" t="s">
        <v>33</v>
      </c>
      <c r="E190" s="58" t="s">
        <v>386</v>
      </c>
      <c r="F190" s="28" t="n">
        <v>63.68</v>
      </c>
      <c r="G190" s="29" t="n">
        <f aca="false">TRUNC(F190*$G$8,2)</f>
        <v>17.69</v>
      </c>
      <c r="H190" s="69" t="n">
        <f aca="false">G190+F190</f>
        <v>81.37</v>
      </c>
      <c r="I190" s="70" t="n">
        <f aca="false">H190*C190</f>
        <v>1412.5832</v>
      </c>
      <c r="J190" s="32" t="n">
        <f aca="false">I190/I$221</f>
        <v>0.00491312628926666</v>
      </c>
      <c r="K190" s="77"/>
    </row>
    <row r="191" customFormat="false" ht="15" hidden="false" customHeight="false" outlineLevel="0" collapsed="false">
      <c r="A191" s="57" t="s">
        <v>387</v>
      </c>
      <c r="B191" s="89" t="s">
        <v>388</v>
      </c>
      <c r="C191" s="85" t="n">
        <v>1</v>
      </c>
      <c r="D191" s="58" t="s">
        <v>19</v>
      </c>
      <c r="E191" s="58" t="n">
        <v>104348</v>
      </c>
      <c r="F191" s="28" t="n">
        <v>9.73</v>
      </c>
      <c r="G191" s="29" t="n">
        <f aca="false">TRUNC(F191*$G$8,2)</f>
        <v>2.7</v>
      </c>
      <c r="H191" s="69" t="n">
        <f aca="false">G191+F191</f>
        <v>12.43</v>
      </c>
      <c r="I191" s="70" t="n">
        <f aca="false">H191*C191</f>
        <v>12.43</v>
      </c>
      <c r="J191" s="32" t="n">
        <f aca="false">I191/I$221</f>
        <v>4.32329648091416E-005</v>
      </c>
      <c r="K191" s="77"/>
    </row>
    <row r="192" customFormat="false" ht="15" hidden="false" customHeight="false" outlineLevel="0" collapsed="false">
      <c r="A192" s="57" t="s">
        <v>389</v>
      </c>
      <c r="B192" s="89" t="s">
        <v>390</v>
      </c>
      <c r="C192" s="85" t="n">
        <v>1</v>
      </c>
      <c r="D192" s="58" t="s">
        <v>19</v>
      </c>
      <c r="E192" s="58" t="s">
        <v>391</v>
      </c>
      <c r="F192" s="28" t="n">
        <v>745.91</v>
      </c>
      <c r="G192" s="29" t="n">
        <f aca="false">TRUNC(F192*$G$8,2)</f>
        <v>207.26</v>
      </c>
      <c r="H192" s="69" t="n">
        <f aca="false">G192+F192</f>
        <v>953.17</v>
      </c>
      <c r="I192" s="70" t="n">
        <f aca="false">H192*C192</f>
        <v>953.17</v>
      </c>
      <c r="J192" s="32" t="n">
        <f aca="false">I192/I$221</f>
        <v>0.00331523451867494</v>
      </c>
      <c r="K192" s="77"/>
    </row>
    <row r="193" customFormat="false" ht="15" hidden="false" customHeight="false" outlineLevel="0" collapsed="false">
      <c r="A193" s="60" t="s">
        <v>392</v>
      </c>
      <c r="B193" s="61" t="s">
        <v>393</v>
      </c>
      <c r="C193" s="62"/>
      <c r="D193" s="63"/>
      <c r="E193" s="64"/>
      <c r="F193" s="65"/>
      <c r="G193" s="65"/>
      <c r="H193" s="65"/>
      <c r="I193" s="66" t="n">
        <f aca="false">SUM(I194)</f>
        <v>217.68</v>
      </c>
      <c r="J193" s="67" t="n">
        <f aca="false">I193/I$221</f>
        <v>0.000757115991927107</v>
      </c>
      <c r="K193" s="77"/>
    </row>
    <row r="194" customFormat="false" ht="15" hidden="false" customHeight="false" outlineLevel="0" collapsed="false">
      <c r="A194" s="57" t="s">
        <v>394</v>
      </c>
      <c r="B194" s="89" t="s">
        <v>395</v>
      </c>
      <c r="C194" s="85" t="n">
        <v>8</v>
      </c>
      <c r="D194" s="58" t="s">
        <v>19</v>
      </c>
      <c r="E194" s="58" t="n">
        <v>97599</v>
      </c>
      <c r="F194" s="28" t="n">
        <v>21.3</v>
      </c>
      <c r="G194" s="29" t="n">
        <f aca="false">TRUNC(F194*$G$8,2)</f>
        <v>5.91</v>
      </c>
      <c r="H194" s="94" t="n">
        <f aca="false">G194+F194</f>
        <v>27.21</v>
      </c>
      <c r="I194" s="28" t="n">
        <f aca="false">H194*C194</f>
        <v>217.68</v>
      </c>
      <c r="J194" s="32" t="n">
        <f aca="false">I194/I$221</f>
        <v>0.000757115991927107</v>
      </c>
      <c r="K194" s="77"/>
    </row>
    <row r="195" customFormat="false" ht="15" hidden="false" customHeight="false" outlineLevel="0" collapsed="false">
      <c r="A195" s="43"/>
      <c r="B195" s="44"/>
      <c r="C195" s="45"/>
      <c r="D195" s="46"/>
      <c r="E195" s="46"/>
      <c r="F195" s="47"/>
      <c r="G195" s="48"/>
      <c r="H195" s="48"/>
      <c r="I195" s="49"/>
      <c r="J195" s="45"/>
      <c r="K195" s="50"/>
    </row>
    <row r="196" customFormat="false" ht="15" hidden="false" customHeight="false" outlineLevel="0" collapsed="false">
      <c r="A196" s="51" t="s">
        <v>396</v>
      </c>
      <c r="B196" s="20" t="s">
        <v>397</v>
      </c>
      <c r="C196" s="52"/>
      <c r="D196" s="53"/>
      <c r="E196" s="53"/>
      <c r="F196" s="54"/>
      <c r="G196" s="54"/>
      <c r="H196" s="54"/>
      <c r="I196" s="54" t="n">
        <f aca="false">SUM(I197:I200)</f>
        <v>12447.2</v>
      </c>
      <c r="J196" s="55" t="n">
        <f aca="false">I196/I$221</f>
        <v>0.0432927883807198</v>
      </c>
      <c r="K196" s="56"/>
    </row>
    <row r="197" customFormat="false" ht="15" hidden="false" customHeight="false" outlineLevel="0" collapsed="false">
      <c r="A197" s="57" t="s">
        <v>398</v>
      </c>
      <c r="B197" s="95" t="s">
        <v>399</v>
      </c>
      <c r="C197" s="84" t="n">
        <v>428.68</v>
      </c>
      <c r="D197" s="96" t="s">
        <v>23</v>
      </c>
      <c r="E197" s="96" t="n">
        <v>88485</v>
      </c>
      <c r="F197" s="28" t="n">
        <v>3.29</v>
      </c>
      <c r="G197" s="29" t="n">
        <f aca="false">TRUNC(F197*$G$8,2)</f>
        <v>0.91</v>
      </c>
      <c r="H197" s="97" t="n">
        <f aca="false">TRUNC(G197+F197,2)</f>
        <v>4.2</v>
      </c>
      <c r="I197" s="98" t="n">
        <f aca="false">TRUNC(H197*C197,2)</f>
        <v>1800.45</v>
      </c>
      <c r="J197" s="32" t="n">
        <f aca="false">I197/I$221</f>
        <v>0.00626217147953491</v>
      </c>
      <c r="K197" s="99"/>
    </row>
    <row r="198" customFormat="false" ht="15" hidden="false" customHeight="false" outlineLevel="0" collapsed="false">
      <c r="A198" s="57" t="s">
        <v>400</v>
      </c>
      <c r="B198" s="95" t="s">
        <v>401</v>
      </c>
      <c r="C198" s="84" t="n">
        <v>244.76</v>
      </c>
      <c r="D198" s="96" t="s">
        <v>23</v>
      </c>
      <c r="E198" s="96" t="n">
        <v>88497</v>
      </c>
      <c r="F198" s="28" t="n">
        <v>15.24</v>
      </c>
      <c r="G198" s="29" t="n">
        <f aca="false">TRUNC(F198*$G$8,2)</f>
        <v>4.23</v>
      </c>
      <c r="H198" s="97" t="n">
        <f aca="false">TRUNC(G198+F198,2)</f>
        <v>19.47</v>
      </c>
      <c r="I198" s="98" t="n">
        <f aca="false">TRUNC(H198*C198,2)</f>
        <v>4765.47</v>
      </c>
      <c r="J198" s="32" t="n">
        <f aca="false">I198/I$221</f>
        <v>0.0165748509098166</v>
      </c>
      <c r="K198" s="99"/>
    </row>
    <row r="199" customFormat="false" ht="15" hidden="false" customHeight="false" outlineLevel="0" collapsed="false">
      <c r="A199" s="57" t="s">
        <v>402</v>
      </c>
      <c r="B199" s="95" t="s">
        <v>403</v>
      </c>
      <c r="C199" s="84" t="n">
        <v>244.76</v>
      </c>
      <c r="D199" s="96" t="s">
        <v>23</v>
      </c>
      <c r="E199" s="96" t="n">
        <v>104641</v>
      </c>
      <c r="F199" s="28" t="n">
        <v>9.01</v>
      </c>
      <c r="G199" s="29" t="n">
        <f aca="false">TRUNC(F199*$G$8,2)</f>
        <v>2.5</v>
      </c>
      <c r="H199" s="97" t="n">
        <f aca="false">TRUNC(G199+F199,2)</f>
        <v>11.51</v>
      </c>
      <c r="I199" s="98" t="n">
        <f aca="false">TRUNC(H199*C199,2)</f>
        <v>2817.18</v>
      </c>
      <c r="J199" s="32" t="n">
        <f aca="false">I199/I$221</f>
        <v>0.00979847496387912</v>
      </c>
      <c r="K199" s="99"/>
    </row>
    <row r="200" customFormat="false" ht="15" hidden="false" customHeight="false" outlineLevel="0" collapsed="false">
      <c r="A200" s="57" t="s">
        <v>404</v>
      </c>
      <c r="B200" s="95" t="s">
        <v>405</v>
      </c>
      <c r="C200" s="84" t="n">
        <v>183.92</v>
      </c>
      <c r="D200" s="96" t="s">
        <v>23</v>
      </c>
      <c r="E200" s="96" t="n">
        <v>88489</v>
      </c>
      <c r="F200" s="28" t="n">
        <v>13.04</v>
      </c>
      <c r="G200" s="29" t="n">
        <f aca="false">TRUNC(F200*$G$8,2)</f>
        <v>3.62</v>
      </c>
      <c r="H200" s="97" t="n">
        <f aca="false">TRUNC(G200+F200,2)</f>
        <v>16.66</v>
      </c>
      <c r="I200" s="98" t="n">
        <f aca="false">TRUNC(H200*C200,2)</f>
        <v>3064.1</v>
      </c>
      <c r="J200" s="32" t="n">
        <f aca="false">I200/I$221</f>
        <v>0.0106572910274892</v>
      </c>
      <c r="K200" s="99"/>
    </row>
    <row r="201" customFormat="false" ht="15" hidden="false" customHeight="false" outlineLevel="0" collapsed="false">
      <c r="A201" s="43"/>
      <c r="B201" s="44"/>
      <c r="C201" s="45"/>
      <c r="D201" s="46"/>
      <c r="E201" s="46"/>
      <c r="F201" s="47"/>
      <c r="G201" s="48"/>
      <c r="H201" s="48"/>
      <c r="I201" s="49"/>
      <c r="J201" s="45"/>
      <c r="K201" s="50"/>
    </row>
    <row r="202" customFormat="false" ht="15" hidden="false" customHeight="false" outlineLevel="0" collapsed="false">
      <c r="A202" s="51" t="s">
        <v>406</v>
      </c>
      <c r="B202" s="20" t="s">
        <v>407</v>
      </c>
      <c r="C202" s="52"/>
      <c r="D202" s="53"/>
      <c r="E202" s="53"/>
      <c r="F202" s="54"/>
      <c r="G202" s="54"/>
      <c r="H202" s="54"/>
      <c r="I202" s="54" t="n">
        <f aca="false">SUM(I203:I213)</f>
        <v>5126.07</v>
      </c>
      <c r="J202" s="55" t="n">
        <f aca="false">I202/I$221</f>
        <v>0.0178290590441831</v>
      </c>
      <c r="K202" s="100"/>
    </row>
    <row r="203" customFormat="false" ht="15" hidden="false" customHeight="false" outlineLevel="0" collapsed="false">
      <c r="A203" s="57" t="s">
        <v>408</v>
      </c>
      <c r="B203" s="89" t="s">
        <v>409</v>
      </c>
      <c r="C203" s="85" t="n">
        <v>1</v>
      </c>
      <c r="D203" s="85" t="s">
        <v>19</v>
      </c>
      <c r="E203" s="58" t="s">
        <v>410</v>
      </c>
      <c r="F203" s="28" t="n">
        <v>439.86</v>
      </c>
      <c r="G203" s="29" t="n">
        <f aca="false">TRUNC(F203*$G$8,2)</f>
        <v>122.22</v>
      </c>
      <c r="H203" s="69" t="n">
        <f aca="false">G203+F203</f>
        <v>562.08</v>
      </c>
      <c r="I203" s="70" t="n">
        <f aca="false">H203*C203</f>
        <v>562.08</v>
      </c>
      <c r="J203" s="32" t="n">
        <f aca="false">I203/I$221</f>
        <v>0.0019549786693421</v>
      </c>
      <c r="K203" s="77"/>
    </row>
    <row r="204" customFormat="false" ht="15" hidden="false" customHeight="false" outlineLevel="0" collapsed="false">
      <c r="A204" s="57" t="s">
        <v>411</v>
      </c>
      <c r="B204" s="89" t="s">
        <v>412</v>
      </c>
      <c r="C204" s="85" t="n">
        <v>1</v>
      </c>
      <c r="D204" s="85" t="s">
        <v>19</v>
      </c>
      <c r="E204" s="58" t="s">
        <v>413</v>
      </c>
      <c r="F204" s="28" t="n">
        <v>71.79</v>
      </c>
      <c r="G204" s="29" t="n">
        <f aca="false">TRUNC(F204*$G$8,2)</f>
        <v>19.94</v>
      </c>
      <c r="H204" s="69" t="n">
        <f aca="false">G204+F204</f>
        <v>91.73</v>
      </c>
      <c r="I204" s="70" t="n">
        <f aca="false">H204*C204</f>
        <v>91.73</v>
      </c>
      <c r="J204" s="32" t="n">
        <f aca="false">I204/I$221</f>
        <v>0.000319047454701734</v>
      </c>
      <c r="K204" s="77"/>
    </row>
    <row r="205" customFormat="false" ht="15" hidden="false" customHeight="false" outlineLevel="0" collapsed="false">
      <c r="A205" s="57" t="s">
        <v>414</v>
      </c>
      <c r="B205" s="89" t="s">
        <v>415</v>
      </c>
      <c r="C205" s="85" t="n">
        <v>1</v>
      </c>
      <c r="D205" s="85" t="s">
        <v>19</v>
      </c>
      <c r="E205" s="58" t="s">
        <v>416</v>
      </c>
      <c r="F205" s="28" t="n">
        <v>149.33</v>
      </c>
      <c r="G205" s="29" t="n">
        <f aca="false">TRUNC(F205*$G$8,2)</f>
        <v>41.49</v>
      </c>
      <c r="H205" s="69" t="n">
        <f aca="false">G205+F205</f>
        <v>190.82</v>
      </c>
      <c r="I205" s="70" t="n">
        <f aca="false">H205*C205</f>
        <v>190.82</v>
      </c>
      <c r="J205" s="32" t="n">
        <f aca="false">I205/I$221</f>
        <v>0.000663693833055543</v>
      </c>
      <c r="K205" s="77"/>
    </row>
    <row r="206" customFormat="false" ht="15" hidden="false" customHeight="false" outlineLevel="0" collapsed="false">
      <c r="A206" s="57" t="s">
        <v>417</v>
      </c>
      <c r="B206" s="89" t="s">
        <v>418</v>
      </c>
      <c r="C206" s="85" t="n">
        <v>1</v>
      </c>
      <c r="D206" s="85" t="s">
        <v>19</v>
      </c>
      <c r="E206" s="58" t="n">
        <v>100878</v>
      </c>
      <c r="F206" s="28" t="n">
        <v>628.58</v>
      </c>
      <c r="G206" s="29" t="n">
        <f aca="false">TRUNC(F206*$G$8,2)</f>
        <v>174.66</v>
      </c>
      <c r="H206" s="69" t="n">
        <f aca="false">G206+F206</f>
        <v>803.24</v>
      </c>
      <c r="I206" s="70" t="n">
        <f aca="false">H206*C206</f>
        <v>803.24</v>
      </c>
      <c r="J206" s="32" t="n">
        <f aca="false">I206/I$221</f>
        <v>0.00279376079270272</v>
      </c>
      <c r="K206" s="77"/>
    </row>
    <row r="207" customFormat="false" ht="15" hidden="false" customHeight="false" outlineLevel="0" collapsed="false">
      <c r="A207" s="57" t="s">
        <v>419</v>
      </c>
      <c r="B207" s="90" t="s">
        <v>420</v>
      </c>
      <c r="C207" s="85" t="n">
        <v>1</v>
      </c>
      <c r="D207" s="85" t="s">
        <v>19</v>
      </c>
      <c r="E207" s="58" t="s">
        <v>391</v>
      </c>
      <c r="F207" s="28" t="n">
        <v>745.91</v>
      </c>
      <c r="G207" s="29" t="n">
        <f aca="false">TRUNC(F207*$G$8,2)</f>
        <v>207.26</v>
      </c>
      <c r="H207" s="69" t="n">
        <f aca="false">G207+F207</f>
        <v>953.17</v>
      </c>
      <c r="I207" s="70" t="n">
        <f aca="false">H207*C207</f>
        <v>953.17</v>
      </c>
      <c r="J207" s="32" t="n">
        <f aca="false">I207/I$221</f>
        <v>0.00331523451867494</v>
      </c>
      <c r="K207" s="77"/>
    </row>
    <row r="208" customFormat="false" ht="15" hidden="false" customHeight="false" outlineLevel="0" collapsed="false">
      <c r="A208" s="57" t="s">
        <v>421</v>
      </c>
      <c r="B208" s="89" t="s">
        <v>422</v>
      </c>
      <c r="C208" s="85" t="n">
        <v>2</v>
      </c>
      <c r="D208" s="85" t="s">
        <v>19</v>
      </c>
      <c r="E208" s="58" t="n">
        <v>100868</v>
      </c>
      <c r="F208" s="28" t="n">
        <v>346.4</v>
      </c>
      <c r="G208" s="29" t="n">
        <f aca="false">TRUNC(F208*$G$8,2)</f>
        <v>96.25</v>
      </c>
      <c r="H208" s="69" t="n">
        <f aca="false">G208+F208</f>
        <v>442.65</v>
      </c>
      <c r="I208" s="70" t="n">
        <f aca="false">H208*C208</f>
        <v>885.3</v>
      </c>
      <c r="J208" s="32" t="n">
        <f aca="false">I208/I$221</f>
        <v>0.00307917487896485</v>
      </c>
      <c r="K208" s="77"/>
    </row>
    <row r="209" customFormat="false" ht="15" hidden="false" customHeight="false" outlineLevel="0" collapsed="false">
      <c r="A209" s="57" t="s">
        <v>423</v>
      </c>
      <c r="B209" s="89" t="s">
        <v>424</v>
      </c>
      <c r="C209" s="85" t="n">
        <v>2</v>
      </c>
      <c r="D209" s="85" t="s">
        <v>19</v>
      </c>
      <c r="E209" s="58" t="n">
        <v>100866</v>
      </c>
      <c r="F209" s="28" t="n">
        <v>313.52</v>
      </c>
      <c r="G209" s="29" t="n">
        <f aca="false">TRUNC(F209*$G$8,2)</f>
        <v>87.11</v>
      </c>
      <c r="H209" s="69" t="n">
        <f aca="false">G209+F209</f>
        <v>400.63</v>
      </c>
      <c r="I209" s="70" t="n">
        <f aca="false">H209*C209</f>
        <v>801.26</v>
      </c>
      <c r="J209" s="32" t="n">
        <f aca="false">I209/I$221</f>
        <v>0.00278687412574198</v>
      </c>
      <c r="K209" s="77"/>
    </row>
    <row r="210" customFormat="false" ht="15" hidden="false" customHeight="false" outlineLevel="0" collapsed="false">
      <c r="A210" s="57" t="s">
        <v>425</v>
      </c>
      <c r="B210" s="89" t="s">
        <v>426</v>
      </c>
      <c r="C210" s="85" t="n">
        <v>1</v>
      </c>
      <c r="D210" s="85" t="s">
        <v>19</v>
      </c>
      <c r="E210" s="58" t="s">
        <v>427</v>
      </c>
      <c r="F210" s="28" t="n">
        <v>413.67</v>
      </c>
      <c r="G210" s="29" t="n">
        <f aca="false">TRUNC(F210*$G$8,2)</f>
        <v>114.94</v>
      </c>
      <c r="H210" s="69" t="n">
        <f aca="false">G210+F210</f>
        <v>528.61</v>
      </c>
      <c r="I210" s="70" t="n">
        <f aca="false">H210*C210</f>
        <v>528.61</v>
      </c>
      <c r="J210" s="32" t="n">
        <f aca="false">I210/I$221</f>
        <v>0.00183856617278844</v>
      </c>
      <c r="K210" s="77"/>
    </row>
    <row r="211" customFormat="false" ht="15" hidden="false" customHeight="false" outlineLevel="0" collapsed="false">
      <c r="A211" s="57" t="s">
        <v>428</v>
      </c>
      <c r="B211" s="89" t="s">
        <v>429</v>
      </c>
      <c r="C211" s="85" t="n">
        <v>1</v>
      </c>
      <c r="D211" s="85" t="s">
        <v>19</v>
      </c>
      <c r="E211" s="58" t="n">
        <v>100849</v>
      </c>
      <c r="F211" s="28" t="n">
        <v>37.72</v>
      </c>
      <c r="G211" s="29" t="n">
        <f aca="false">TRUNC(F211*$G$8,2)</f>
        <v>10.48</v>
      </c>
      <c r="H211" s="69" t="n">
        <f aca="false">G211+F211</f>
        <v>48.2</v>
      </c>
      <c r="I211" s="70" t="n">
        <f aca="false">H211*C211</f>
        <v>48.2</v>
      </c>
      <c r="J211" s="32" t="n">
        <f aca="false">I211/I$221</f>
        <v>0.000167645125004073</v>
      </c>
      <c r="K211" s="77"/>
    </row>
    <row r="212" customFormat="false" ht="15" hidden="false" customHeight="false" outlineLevel="0" collapsed="false">
      <c r="A212" s="57" t="s">
        <v>430</v>
      </c>
      <c r="B212" s="89" t="s">
        <v>431</v>
      </c>
      <c r="C212" s="85" t="n">
        <v>1</v>
      </c>
      <c r="D212" s="85" t="s">
        <v>19</v>
      </c>
      <c r="E212" s="58" t="s">
        <v>432</v>
      </c>
      <c r="F212" s="28" t="n">
        <v>80.01</v>
      </c>
      <c r="G212" s="29" t="n">
        <f aca="false">TRUNC(F212*$G$8,2)</f>
        <v>22.23</v>
      </c>
      <c r="H212" s="69" t="n">
        <f aca="false">G212+F212</f>
        <v>102.24</v>
      </c>
      <c r="I212" s="70" t="n">
        <f aca="false">H212*C212</f>
        <v>102.24</v>
      </c>
      <c r="J212" s="32" t="n">
        <f aca="false">I212/I$221</f>
        <v>0.000355602439427726</v>
      </c>
      <c r="K212" s="77"/>
    </row>
    <row r="213" customFormat="false" ht="15" hidden="false" customHeight="false" outlineLevel="0" collapsed="false">
      <c r="A213" s="57" t="s">
        <v>433</v>
      </c>
      <c r="B213" s="89" t="s">
        <v>434</v>
      </c>
      <c r="C213" s="85" t="n">
        <v>1</v>
      </c>
      <c r="D213" s="85" t="s">
        <v>19</v>
      </c>
      <c r="E213" s="58" t="s">
        <v>435</v>
      </c>
      <c r="F213" s="28" t="n">
        <v>124.76</v>
      </c>
      <c r="G213" s="28" t="n">
        <f aca="false">TRUNC(F213*$G$8,2)</f>
        <v>34.66</v>
      </c>
      <c r="H213" s="70" t="n">
        <f aca="false">G213+F213</f>
        <v>159.42</v>
      </c>
      <c r="I213" s="70" t="n">
        <f aca="false">H213*C213</f>
        <v>159.42</v>
      </c>
      <c r="J213" s="74" t="n">
        <f aca="false">I213/I$221</f>
        <v>0.000554481033779031</v>
      </c>
      <c r="K213" s="77"/>
    </row>
    <row r="214" customFormat="false" ht="15" hidden="false" customHeight="false" outlineLevel="0" collapsed="false">
      <c r="A214" s="43"/>
      <c r="B214" s="44"/>
      <c r="C214" s="45"/>
      <c r="D214" s="46"/>
      <c r="E214" s="46"/>
      <c r="F214" s="47"/>
      <c r="G214" s="48"/>
      <c r="H214" s="48"/>
      <c r="I214" s="49"/>
      <c r="J214" s="45"/>
      <c r="K214" s="50"/>
    </row>
    <row r="215" customFormat="false" ht="15" hidden="false" customHeight="false" outlineLevel="0" collapsed="false">
      <c r="A215" s="51" t="s">
        <v>436</v>
      </c>
      <c r="B215" s="20" t="s">
        <v>437</v>
      </c>
      <c r="C215" s="52"/>
      <c r="D215" s="53"/>
      <c r="E215" s="53"/>
      <c r="F215" s="54"/>
      <c r="G215" s="54"/>
      <c r="H215" s="54"/>
      <c r="I215" s="54" t="n">
        <f aca="false">SUM(I216:I219)</f>
        <v>11666.6824</v>
      </c>
      <c r="J215" s="55" t="n">
        <f aca="false">I215/I$221</f>
        <v>0.0405780586998094</v>
      </c>
      <c r="K215" s="56"/>
    </row>
    <row r="216" customFormat="false" ht="15" hidden="false" customHeight="false" outlineLevel="0" collapsed="false">
      <c r="A216" s="57" t="s">
        <v>438</v>
      </c>
      <c r="B216" s="34" t="s">
        <v>439</v>
      </c>
      <c r="C216" s="85" t="n">
        <v>14</v>
      </c>
      <c r="D216" s="85" t="s">
        <v>23</v>
      </c>
      <c r="E216" s="58" t="s">
        <v>440</v>
      </c>
      <c r="F216" s="28" t="n">
        <v>433.92</v>
      </c>
      <c r="G216" s="28" t="n">
        <f aca="false">TRUNC(F216*$G$8,2)</f>
        <v>120.57</v>
      </c>
      <c r="H216" s="70" t="n">
        <f aca="false">G216+F216</f>
        <v>554.49</v>
      </c>
      <c r="I216" s="70" t="n">
        <f aca="false">H216*C216</f>
        <v>7762.86</v>
      </c>
      <c r="J216" s="74" t="n">
        <f aca="false">I216/I$221</f>
        <v>0.0270001169105626</v>
      </c>
      <c r="K216" s="77"/>
    </row>
    <row r="217" customFormat="false" ht="15" hidden="false" customHeight="false" outlineLevel="0" collapsed="false">
      <c r="A217" s="57" t="s">
        <v>441</v>
      </c>
      <c r="B217" s="34" t="s">
        <v>442</v>
      </c>
      <c r="C217" s="85" t="n">
        <v>19.572</v>
      </c>
      <c r="D217" s="58" t="s">
        <v>23</v>
      </c>
      <c r="E217" s="58" t="n">
        <v>94994</v>
      </c>
      <c r="F217" s="28" t="n">
        <v>89.37</v>
      </c>
      <c r="G217" s="28" t="n">
        <f aca="false">TRUNC(F217*$G$8,2)</f>
        <v>24.83</v>
      </c>
      <c r="H217" s="28" t="n">
        <f aca="false">G217+F217</f>
        <v>114.2</v>
      </c>
      <c r="I217" s="28" t="n">
        <f aca="false">H217*C217</f>
        <v>2235.1224</v>
      </c>
      <c r="J217" s="74" t="n">
        <f aca="false">I217/I$221</f>
        <v>0.00777401191177185</v>
      </c>
      <c r="K217" s="77"/>
    </row>
    <row r="218" customFormat="false" ht="15" hidden="false" customHeight="false" outlineLevel="0" collapsed="false">
      <c r="A218" s="57" t="s">
        <v>443</v>
      </c>
      <c r="B218" s="89" t="s">
        <v>444</v>
      </c>
      <c r="C218" s="85" t="n">
        <v>5</v>
      </c>
      <c r="D218" s="85" t="s">
        <v>19</v>
      </c>
      <c r="E218" s="58" t="s">
        <v>445</v>
      </c>
      <c r="F218" s="28" t="n">
        <v>190.27</v>
      </c>
      <c r="G218" s="28" t="n">
        <f aca="false">TRUNC(F218*$G$8,2)</f>
        <v>52.87</v>
      </c>
      <c r="H218" s="70" t="n">
        <f aca="false">G218+F218</f>
        <v>243.14</v>
      </c>
      <c r="I218" s="70" t="n">
        <f aca="false">H218*C218</f>
        <v>1215.7</v>
      </c>
      <c r="J218" s="74" t="n">
        <f aca="false">I218/I$221</f>
        <v>0.00422834395160687</v>
      </c>
      <c r="K218" s="77"/>
    </row>
    <row r="219" customFormat="false" ht="15" hidden="false" customHeight="false" outlineLevel="0" collapsed="false">
      <c r="A219" s="57" t="s">
        <v>446</v>
      </c>
      <c r="B219" s="34" t="s">
        <v>447</v>
      </c>
      <c r="C219" s="85" t="n">
        <v>150</v>
      </c>
      <c r="D219" s="58" t="s">
        <v>23</v>
      </c>
      <c r="E219" s="58" t="s">
        <v>448</v>
      </c>
      <c r="F219" s="28" t="n">
        <v>2.37</v>
      </c>
      <c r="G219" s="28" t="n">
        <f aca="false">TRUNC(F219*$G$8,2)</f>
        <v>0.65</v>
      </c>
      <c r="H219" s="28" t="n">
        <f aca="false">G219+F219</f>
        <v>3.02</v>
      </c>
      <c r="I219" s="28" t="n">
        <f aca="false">H219*C219</f>
        <v>453</v>
      </c>
      <c r="J219" s="74" t="n">
        <f aca="false">I219/I$221</f>
        <v>0.00157558592586815</v>
      </c>
      <c r="K219" s="77"/>
    </row>
    <row r="220" customFormat="false" ht="15" hidden="false" customHeight="false" outlineLevel="0" collapsed="false">
      <c r="A220" s="43"/>
      <c r="B220" s="44"/>
      <c r="C220" s="45"/>
      <c r="D220" s="46"/>
      <c r="E220" s="46"/>
      <c r="F220" s="47"/>
      <c r="G220" s="48"/>
      <c r="H220" s="48"/>
      <c r="I220" s="49"/>
      <c r="J220" s="45"/>
      <c r="K220" s="50"/>
    </row>
    <row r="221" customFormat="false" ht="15" hidden="false" customHeight="false" outlineLevel="0" collapsed="false">
      <c r="A221" s="51"/>
      <c r="B221" s="20"/>
      <c r="C221" s="52"/>
      <c r="D221" s="53"/>
      <c r="E221" s="53"/>
      <c r="F221" s="54" t="s">
        <v>449</v>
      </c>
      <c r="G221" s="54"/>
      <c r="H221" s="54" t="s">
        <v>450</v>
      </c>
      <c r="I221" s="54" t="n">
        <f aca="false">I9+I21+I28+I45+I62+I75+I88+I96+I109+I202+I196+I215</f>
        <v>287512.0884</v>
      </c>
      <c r="J221" s="55" t="n">
        <f aca="false">J9+J21+J28+J45+J62+J75+J88+J96+J109+J202+J196+J215</f>
        <v>1</v>
      </c>
      <c r="K221" s="56"/>
    </row>
    <row r="222" customFormat="false" ht="15" hidden="false" customHeight="false" outlineLevel="0" collapsed="false">
      <c r="A222" s="101"/>
      <c r="B222" s="102"/>
      <c r="C222" s="103"/>
      <c r="D222" s="103"/>
      <c r="E222" s="103"/>
      <c r="F222" s="104"/>
      <c r="G222" s="104"/>
      <c r="H222" s="47"/>
      <c r="I222" s="47"/>
      <c r="J222" s="50"/>
      <c r="K222" s="50"/>
    </row>
    <row r="223" customFormat="false" ht="15" hidden="false" customHeight="false" outlineLevel="0" collapsed="false">
      <c r="A223" s="101"/>
      <c r="B223" s="105" t="s">
        <v>451</v>
      </c>
      <c r="C223" s="106" t="n">
        <f aca="false">I221</f>
        <v>287512.0884</v>
      </c>
      <c r="D223" s="106"/>
      <c r="E223" s="107" t="s">
        <v>452</v>
      </c>
      <c r="F223" s="107"/>
      <c r="G223" s="107"/>
      <c r="H223" s="107"/>
      <c r="I223" s="107"/>
      <c r="J223" s="107"/>
      <c r="K223" s="50"/>
    </row>
    <row r="224" customFormat="false" ht="15" hidden="false" customHeight="false" outlineLevel="0" collapsed="false">
      <c r="A224" s="101"/>
      <c r="B224" s="105"/>
      <c r="C224" s="50"/>
      <c r="D224" s="50"/>
      <c r="E224" s="108"/>
      <c r="F224" s="104"/>
      <c r="G224" s="104"/>
      <c r="H224" s="47"/>
      <c r="I224" s="47"/>
      <c r="J224" s="50"/>
      <c r="K224" s="50"/>
    </row>
    <row r="225" customFormat="false" ht="15" hidden="false" customHeight="false" outlineLevel="0" collapsed="false">
      <c r="A225" s="101"/>
      <c r="B225" s="105"/>
      <c r="C225" s="50"/>
      <c r="D225" s="50"/>
      <c r="E225" s="108"/>
      <c r="F225" s="104"/>
      <c r="G225" s="104"/>
      <c r="H225" s="47"/>
      <c r="I225" s="47"/>
      <c r="J225" s="50"/>
      <c r="K225" s="50"/>
    </row>
    <row r="226" customFormat="false" ht="15" hidden="false" customHeight="false" outlineLevel="0" collapsed="false">
      <c r="A226" s="109"/>
      <c r="B226" s="2"/>
      <c r="C226" s="110"/>
      <c r="D226" s="103"/>
      <c r="E226" s="103"/>
      <c r="F226" s="47"/>
      <c r="G226" s="47"/>
      <c r="H226" s="47"/>
      <c r="I226" s="47"/>
      <c r="J226" s="56"/>
      <c r="K226" s="56"/>
    </row>
    <row r="227" customFormat="false" ht="15" hidden="false" customHeight="false" outlineLevel="0" collapsed="false">
      <c r="A227" s="109"/>
      <c r="B227" s="2"/>
      <c r="C227" s="110"/>
      <c r="D227" s="103"/>
      <c r="E227" s="103"/>
      <c r="F227" s="47"/>
      <c r="G227" s="47"/>
      <c r="H227" s="47"/>
      <c r="I227" s="47"/>
      <c r="J227" s="56"/>
      <c r="K227" s="56"/>
    </row>
    <row r="228" customFormat="false" ht="15" hidden="false" customHeight="false" outlineLevel="0" collapsed="false">
      <c r="A228" s="109"/>
      <c r="B228" s="2"/>
      <c r="C228" s="110" t="s">
        <v>453</v>
      </c>
      <c r="D228" s="103"/>
      <c r="E228" s="103"/>
      <c r="F228" s="47"/>
      <c r="G228" s="47"/>
      <c r="H228" s="47"/>
      <c r="I228" s="47"/>
      <c r="J228" s="56"/>
      <c r="K228" s="56"/>
    </row>
    <row r="229" customFormat="false" ht="15" hidden="false" customHeight="false" outlineLevel="0" collapsed="false">
      <c r="A229" s="109"/>
      <c r="B229" s="2"/>
      <c r="C229" s="110" t="s">
        <v>454</v>
      </c>
      <c r="D229" s="103"/>
      <c r="E229" s="103"/>
      <c r="F229" s="47"/>
      <c r="G229" s="47"/>
      <c r="H229" s="47"/>
      <c r="I229" s="47"/>
      <c r="J229" s="56"/>
      <c r="K229" s="56"/>
    </row>
    <row r="230" customFormat="false" ht="15" hidden="false" customHeight="false" outlineLevel="0" collapsed="false">
      <c r="A230" s="109"/>
      <c r="B230" s="2"/>
      <c r="C230" s="110" t="s">
        <v>455</v>
      </c>
      <c r="D230" s="103"/>
      <c r="E230" s="103"/>
      <c r="F230" s="47"/>
      <c r="G230" s="47"/>
      <c r="H230" s="47"/>
      <c r="I230" s="47"/>
      <c r="J230" s="56"/>
      <c r="K230" s="56"/>
    </row>
    <row r="231" customFormat="false" ht="15" hidden="false" customHeight="false" outlineLevel="0" collapsed="false">
      <c r="A231" s="109"/>
      <c r="B231" s="2"/>
      <c r="C231" s="110"/>
      <c r="D231" s="103"/>
      <c r="E231" s="103"/>
      <c r="F231" s="47"/>
      <c r="G231" s="47"/>
      <c r="H231" s="47"/>
      <c r="I231" s="47"/>
      <c r="J231" s="56"/>
      <c r="K231" s="56"/>
    </row>
    <row r="232" customFormat="false" ht="15" hidden="false" customHeight="false" outlineLevel="0" collapsed="false">
      <c r="A232" s="109"/>
      <c r="B232" s="2"/>
      <c r="C232" s="110"/>
      <c r="D232" s="103"/>
      <c r="E232" s="103"/>
      <c r="F232" s="47"/>
      <c r="G232" s="47"/>
      <c r="H232" s="47"/>
      <c r="I232" s="47"/>
      <c r="J232" s="56"/>
      <c r="K232" s="56"/>
    </row>
    <row r="233" customFormat="false" ht="15" hidden="false" customHeight="false" outlineLevel="0" collapsed="false">
      <c r="A233" s="109"/>
      <c r="B233" s="2"/>
      <c r="C233" s="110"/>
      <c r="D233" s="103"/>
      <c r="E233" s="103"/>
      <c r="F233" s="47"/>
      <c r="G233" s="47"/>
      <c r="H233" s="47"/>
      <c r="I233" s="47"/>
      <c r="J233" s="56"/>
      <c r="K233" s="56"/>
    </row>
    <row r="234" customFormat="false" ht="15" hidden="false" customHeight="false" outlineLevel="0" collapsed="false">
      <c r="A234" s="109"/>
      <c r="B234" s="2"/>
      <c r="C234" s="110"/>
      <c r="D234" s="103"/>
      <c r="E234" s="103"/>
      <c r="F234" s="47"/>
      <c r="G234" s="47"/>
      <c r="H234" s="47"/>
      <c r="I234" s="47"/>
      <c r="J234" s="56"/>
      <c r="K234" s="56"/>
    </row>
    <row r="235" customFormat="false" ht="15" hidden="false" customHeight="false" outlineLevel="0" collapsed="false">
      <c r="A235" s="109"/>
      <c r="B235" s="2"/>
      <c r="C235" s="110"/>
      <c r="D235" s="103"/>
      <c r="E235" s="103"/>
      <c r="F235" s="47"/>
      <c r="G235" s="47"/>
      <c r="H235" s="47"/>
      <c r="I235" s="47"/>
      <c r="J235" s="56"/>
      <c r="K235" s="56"/>
    </row>
    <row r="236" customFormat="false" ht="15" hidden="false" customHeight="false" outlineLevel="0" collapsed="false">
      <c r="A236" s="109"/>
      <c r="B236" s="2"/>
      <c r="C236" s="110"/>
      <c r="D236" s="103"/>
      <c r="E236" s="103"/>
      <c r="F236" s="47"/>
      <c r="G236" s="47"/>
      <c r="H236" s="47"/>
      <c r="I236" s="47"/>
      <c r="J236" s="56"/>
      <c r="K236" s="56"/>
    </row>
    <row r="237" customFormat="false" ht="15" hidden="false" customHeight="false" outlineLevel="0" collapsed="false">
      <c r="A237" s="109"/>
      <c r="B237" s="2"/>
      <c r="C237" s="110"/>
      <c r="D237" s="103"/>
      <c r="E237" s="103"/>
      <c r="F237" s="47"/>
      <c r="G237" s="47"/>
      <c r="H237" s="47"/>
      <c r="I237" s="47"/>
      <c r="J237" s="56"/>
      <c r="K237" s="56"/>
    </row>
    <row r="238" customFormat="false" ht="15" hidden="false" customHeight="false" outlineLevel="0" collapsed="false">
      <c r="A238" s="109"/>
      <c r="B238" s="2"/>
      <c r="C238" s="110"/>
      <c r="D238" s="103"/>
      <c r="E238" s="103"/>
      <c r="F238" s="47"/>
      <c r="G238" s="47"/>
      <c r="H238" s="47"/>
      <c r="I238" s="47"/>
      <c r="J238" s="56"/>
      <c r="K238" s="56"/>
    </row>
    <row r="239" customFormat="false" ht="15" hidden="false" customHeight="false" outlineLevel="0" collapsed="false">
      <c r="A239" s="109"/>
      <c r="B239" s="2"/>
      <c r="C239" s="110"/>
      <c r="D239" s="103"/>
      <c r="E239" s="103"/>
      <c r="F239" s="47"/>
      <c r="G239" s="47"/>
      <c r="H239" s="47"/>
      <c r="I239" s="47"/>
      <c r="J239" s="56"/>
      <c r="K239" s="56"/>
    </row>
    <row r="240" customFormat="false" ht="15" hidden="false" customHeight="false" outlineLevel="0" collapsed="false">
      <c r="A240" s="109"/>
      <c r="B240" s="2"/>
      <c r="C240" s="110"/>
      <c r="D240" s="103"/>
      <c r="E240" s="103"/>
      <c r="F240" s="47"/>
      <c r="G240" s="47"/>
      <c r="H240" s="47"/>
      <c r="I240" s="47"/>
      <c r="J240" s="56"/>
      <c r="K240" s="56"/>
    </row>
    <row r="241" customFormat="false" ht="15" hidden="false" customHeight="false" outlineLevel="0" collapsed="false">
      <c r="A241" s="109"/>
      <c r="B241" s="2"/>
      <c r="C241" s="110"/>
      <c r="D241" s="103"/>
      <c r="E241" s="103"/>
      <c r="F241" s="47"/>
      <c r="G241" s="47"/>
      <c r="H241" s="47"/>
      <c r="I241" s="47"/>
      <c r="J241" s="56"/>
      <c r="K241" s="56"/>
    </row>
    <row r="242" customFormat="false" ht="15" hidden="false" customHeight="false" outlineLevel="0" collapsed="false">
      <c r="A242" s="109"/>
      <c r="B242" s="2"/>
      <c r="C242" s="110"/>
      <c r="D242" s="103"/>
      <c r="E242" s="103"/>
      <c r="F242" s="47"/>
      <c r="G242" s="47"/>
      <c r="H242" s="47"/>
      <c r="I242" s="47"/>
      <c r="J242" s="56"/>
      <c r="K242" s="56"/>
    </row>
    <row r="243" customFormat="false" ht="15" hidden="false" customHeight="false" outlineLevel="0" collapsed="false">
      <c r="A243" s="51" t="s">
        <v>46</v>
      </c>
      <c r="B243" s="20" t="s">
        <v>456</v>
      </c>
      <c r="C243" s="52"/>
      <c r="D243" s="53"/>
      <c r="E243" s="53"/>
      <c r="F243" s="53"/>
      <c r="G243" s="54"/>
      <c r="H243" s="54"/>
      <c r="I243" s="54" t="e">
        <f aca="false">SUM(I244:I245)</f>
        <v>#REF!</v>
      </c>
      <c r="J243" s="55" t="e">
        <f aca="false">I243/I$221</f>
        <v>#REF!</v>
      </c>
      <c r="K243" s="56"/>
    </row>
    <row r="244" customFormat="false" ht="15" hidden="false" customHeight="false" outlineLevel="0" collapsed="false">
      <c r="A244" s="24" t="s">
        <v>48</v>
      </c>
      <c r="B244" s="25" t="s">
        <v>457</v>
      </c>
      <c r="C244" s="26" t="e">
        <f aca="false">TRUNC(#REF!,2)</f>
        <v>#REF!</v>
      </c>
      <c r="D244" s="27" t="s">
        <v>458</v>
      </c>
      <c r="E244" s="27" t="n">
        <v>90777</v>
      </c>
      <c r="F244" s="31" t="n">
        <f aca="false">122.07</f>
        <v>122.07</v>
      </c>
      <c r="G244" s="29" t="n">
        <f aca="false">TRUNC(F244*$G$8,2)</f>
        <v>33.91</v>
      </c>
      <c r="H244" s="30" t="n">
        <f aca="false">G244+F244</f>
        <v>155.98</v>
      </c>
      <c r="I244" s="31" t="e">
        <f aca="false">H244*C244</f>
        <v>#REF!</v>
      </c>
      <c r="J244" s="32" t="e">
        <f aca="false">I244/I$221</f>
        <v>#REF!</v>
      </c>
      <c r="K244" s="33"/>
    </row>
    <row r="245" customFormat="false" ht="15" hidden="false" customHeight="false" outlineLevel="0" collapsed="false">
      <c r="A245" s="24" t="s">
        <v>50</v>
      </c>
      <c r="B245" s="25" t="s">
        <v>459</v>
      </c>
      <c r="C245" s="26" t="e">
        <f aca="false">TRUNC(#REF!,2)</f>
        <v>#REF!</v>
      </c>
      <c r="D245" s="27" t="s">
        <v>460</v>
      </c>
      <c r="E245" s="27" t="n">
        <v>94295</v>
      </c>
      <c r="F245" s="31" t="n">
        <v>10310.71</v>
      </c>
      <c r="G245" s="29" t="n">
        <f aca="false">TRUNC(F245*$G$8,2)</f>
        <v>2865.03</v>
      </c>
      <c r="H245" s="30" t="n">
        <f aca="false">G245+F245</f>
        <v>13175.74</v>
      </c>
      <c r="I245" s="31" t="e">
        <f aca="false">H245*C245</f>
        <v>#REF!</v>
      </c>
      <c r="J245" s="32" t="e">
        <f aca="false">I245/I$221</f>
        <v>#REF!</v>
      </c>
      <c r="K245" s="33"/>
    </row>
  </sheetData>
  <mergeCells count="9">
    <mergeCell ref="A1:J1"/>
    <mergeCell ref="A2:J2"/>
    <mergeCell ref="A3:J3"/>
    <mergeCell ref="A4:J4"/>
    <mergeCell ref="A5:J5"/>
    <mergeCell ref="A6:J6"/>
    <mergeCell ref="B9:H9"/>
    <mergeCell ref="C223:D223"/>
    <mergeCell ref="E223:J223"/>
  </mergeCells>
  <hyperlinks>
    <hyperlink ref="B107" r:id="rId1" display="MOLA HIDRAULICA DE PISO PARA PORTA DE VIDRO TEMPERADO. AF_01/2021.&#10;PORTAS DE VIDRO TEMPERADO DA RECEPÇÃO.&#10;&#10;REFERÊNCIA DE PRODUTO:&#10;https://www.dormakaba.com/br-pt/solu%C3%A7%C3%B5es/produtos/ferragens-para-portas/molas-hidr%C3%A1ulicas/bts-84-282356"/>
    <hyperlink ref="B114" r:id="rId2" display="DISJUNTOR MONOPOLAR TIPO DIN, CORRENTE NOMINAL DE 10A - FORNECIMENTO E INSTALAÇÃO. AF_10/2020       &#10;REFERÊNCIA DO PRODUTO: HTTPS://WWW.SANTIL.COM.BR/PRODUTO/MINI-DISJUNTOR-UNIPOLAR-10A-CURVA-C-SCHNEIDER-ELECTRIC/392817/"/>
    <hyperlink ref="B115" r:id="rId3" display="DISJUNTOR MONOPOLAR TIPO DIN, CORRENTE NOMINAL DE 16A - FORNECIMENTO E INSTALAÇÃO. AF_10/2020.     &#10;REFERÊNCIA DO PRODUTO: HTTPS://WWW.SANTIL.COM.BR/PRODUTO/DISJUNTOR-DIN-UNIPOLAR-16A-CURVA-C-SCHNEIDER/392820"/>
    <hyperlink ref="B116" r:id="rId4" display="DISJUNTOR MONOPOLAR TIPO DIN, CORRENTE NOMINAL DE 20A - FORNECIMENTO E INSTALAÇÃO. AF_10/2020. &#10;REFERÊNCIA DO PRODUTO:  HTTPS://WWW.SANTIL.COM.BR/PRODUTO/DISJUNTOR-DIN-UNIPOLAR-20A-CURVA-C-SCHNEIDER/392818"/>
    <hyperlink ref="B117" r:id="rId5" display="DISJUNTOR MONOPOLAR TIPO DIN, CORRENTE NOMINAL DE 25A - FORNECIMENTO E INSTALAÇÃO. AF_10/2020.  &#10;REFERÊNCIA DO PRODUTO: HTTPS://WWW.SANTIL.COM.BR/PRODUTO/DISJUNTOR-DIN-UNIPOLAR-25A-CURVA-C-SCHNEIDER/392819"/>
    <hyperlink ref="B118" r:id="rId6" display="DISJUNTOR TRIPOLAR TIPO DIN, CORRENTE NOMINAL DE 32A - FORNECIMENTO E INSTALAÇÃO. AF_10/2020.  &#10;REFERÊNCIA DO PRODUTO: HTTPS://WWW.SANTIL.COM.BR/PRODUTO/DISJUNTOR-DIN-TRIPOLAR-32A-CURVA-C-STECK/392525"/>
    <hyperlink ref="B119" r:id="rId7" display="DISJUNTOR TRIPOLAR TIPO DIN, CORRENTE NOMINAL DE 40A - FORNECIMENTO E INSTALAÇÃO. AF_10/2020.     &#10;REFERÊNCIA DO PRODUTO: HTTPS://WWW.SANTIL.COM.BR/PRODUTO/DISJUNTOR-DIN-TRIPOLAR-40A-CURVA-C-STECK/392606"/>
    <hyperlink ref="B120" r:id="rId8" display="INTERRUPTOR DIFERENCIAL RESIDUAL - IDR 4P DR 2X40A/30MA.  &#10;REFERÊNCIA DO PRODUTO: HTTPS://WWW.SE.COM/BR/PT/PRODUCT/A9R91440/INTERRUPTOR-DIFERENCIAL-RESIDUAL-ACTI9-IID-4P-40A-30MA-SI-415V-A9R91440/"/>
    <hyperlink ref="B121" r:id="rId9" display="INTERRUPTOR SIMPLES (1 MÓDULO), 10A/250V, INCLUINDO SUPORTE E PLACA - FORNECIMENTO E INSTALAÇÃO. AF_03/2023.   &#10;REFERÊNCIA DO PRODUTO: HTTPS://WWW.TRAMONTINA.COM.BR/PLACA-1-POSTO-HORIZONTAL-4X2-TRAMONTINA-LIZ-BRANCA/57106004.HTML"/>
    <hyperlink ref="B125" r:id="rId10" display="TOMADA BAIXA DE EMBUTIR (1 MÓDULO) 2P+T, 10A, INCLUINDO SUPORTE E PLACA - FORNECIMENTO E INSTALAÇÃO, AF_03/2023.              REFERÊNCIA DO PRODUTO: HTTPS://WWW.SANTIL.COM.BR/PRODUTO/CONJUNTO-4X2-TOMADA-2-POLOS--TERRA-10A-250V-BRANCO-ARIA-TRAMONTINA/1764340"/>
    <hyperlink ref="B126" r:id="rId11" display="TOMADA BAIXA DE EMBUTIR (2 MÓDULOS) 2P+T, 10A, INCLUINDO SUPORTE E PLACA - FORNECIMENTO E INSTALAÇÃO, AF_03/2023.         &#10;REFERÊNCIA DO PRODUTO: HTTPS://WWW.SANTIL.COM.BR/PRODUTO/KIT-CONJUNTO-4X2-COM-2-MODULOS-2-POLOS--TERRA-10A-LIZ-TRAMONTINA/5457066                                       "/>
    <hyperlink ref="B127" r:id="rId12" display="TOMADA ALTA DE EMBUTIR (1 MÓDULO) 2P+T, 10A, INCLUINDO SUPORTE E PLACA - FORNECIMENTO E INSTALAÇÃO, AF_03/2023.              REFERÊNCIA DO PRODUTO: HTTPS://WWW.SANTIL.COM.BR/PRODUTO/CONJUNTO-4X2-TOMADA-2-POLOS--TERRA-10A-250V-BRANCO-ARIA-TRAMONTINA/1764340"/>
    <hyperlink ref="B128" r:id="rId13" display="LUMINÁRIA TUBULAR COM LÂMPADA LED DE 2 X 18/20 W / BIVOLT.&#10;REFERÊNCIA DO PRODUTO:  HTTPS://WWW.SANTIL.COM.BR/PRODUTO/LUMINARIA-HERMETICA-SOBREPOR-PARA-2-LAMPADAS-DE-120CM-18W-T5T8-IP65-A-PROVA-TEMPO-OUROLUX/393698?"/>
    <hyperlink ref="B129" r:id="rId14" display="REFLETOR SLIM LED 50W DE POTÊNCIA, BRANCO FRIO, 6500K, AUTOVOLT, MARCA G-LIGHT OU SIMILAR.        &#10;REFERÊNCIA DO PRODUTO: HTTPS://OUROLUX.COM.BR/SUPERLED-PROJETOR-SLIM-50W-BIV-BRANCO-6500K.HTML"/>
    <hyperlink ref="B130" r:id="rId15" display="LUMINÁRIA ARANDELA TIPO TARTARUGA, DE SOBREPOR, COM 1 LÂMPADA LED DE 6W, SEM REATOR - FORNECIMENTO E INSTALAÇÃO. AF_02/2020.&#10;REFERÊNCIA DO PRODUTO: HTTPS://WWW.GLIGHT.COM.BR/PRODUTO/809/TARTARUGAS/3292/LUMINARIA-TARTARUGA-LED-BRANCA-6W-6000K-AUTOVOLT"/>
    <hyperlink ref="B207" r:id="rId16" display="FORNECIMENTO E INSTALAÇÃO DE LAVATÓRIO LOUÇA (DECA-LINHA VOGUE PLUS CONFORTO, REF L-510 OU SIMILAR) COM COLUNA SUSPENSA, (DECA, LINHA VOGUE PLUS CONFORTO, REF. C-510 OU SIMILAR), C/ SIFÃO CROMADO, VÁLVULA CROMADA, ENGATE CROMADO, EXCLUSIVE TORNEIRA.&#10;REFERÊNCIA DO PRODUTO: https://www.deca.com.br/ambientes/banheiro-e-lavabo/cubas-para-banheiro/lavatorio-para-coluna/lavatorio-aspen-vogue-plus-branco-l51017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2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40625" defaultRowHeight="15" zeroHeight="false" outlineLevelRow="0" outlineLevelCol="0"/>
  <cols>
    <col collapsed="false" customWidth="true" hidden="false" outlineLevel="0" max="2" min="2" style="0" width="9.74"/>
    <col collapsed="false" customWidth="true" hidden="false" outlineLevel="0" max="4" min="4" style="0" width="55.13"/>
    <col collapsed="false" customWidth="true" hidden="false" outlineLevel="0" max="6" min="6" style="0" width="15.38"/>
    <col collapsed="false" customWidth="true" hidden="false" outlineLevel="0" max="7" min="7" style="0" width="15.75"/>
  </cols>
  <sheetData>
    <row r="1" customFormat="false" ht="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5" hidden="false" customHeight="false" outlineLevel="0" collapsed="false">
      <c r="A2" s="3" t="str">
        <f aca="false">Orçamento!A2</f>
        <v>SEÇÃO DE ENGENHARIA</v>
      </c>
      <c r="B2" s="3"/>
      <c r="C2" s="3"/>
      <c r="D2" s="3"/>
      <c r="E2" s="3"/>
      <c r="F2" s="3"/>
      <c r="G2" s="3"/>
    </row>
    <row r="3" customFormat="false" ht="15" hidden="false" customHeight="true" outlineLevel="0" collapsed="false">
      <c r="A3" s="4" t="s">
        <v>461</v>
      </c>
      <c r="B3" s="4"/>
      <c r="C3" s="4"/>
      <c r="D3" s="4"/>
      <c r="E3" s="4"/>
      <c r="F3" s="4"/>
      <c r="G3" s="4"/>
    </row>
    <row r="4" customFormat="false" ht="15" hidden="false" customHeight="false" outlineLevel="0" collapsed="false">
      <c r="A4" s="3" t="str">
        <f aca="false">Orçamento!A4</f>
        <v>OBRA: AMPLIAÇÃO DO FÓRUM ELEITORAL DE CAICÓ</v>
      </c>
      <c r="B4" s="3"/>
      <c r="C4" s="3"/>
      <c r="D4" s="3"/>
      <c r="E4" s="3"/>
      <c r="F4" s="3"/>
      <c r="G4" s="3"/>
    </row>
    <row r="5" customFormat="false" ht="15" hidden="false" customHeight="false" outlineLevel="0" collapsed="false">
      <c r="A5" s="4" t="str">
        <f aca="false">Orçamento!A5</f>
        <v>DATA REFERÊNCIA TÉCNICA SINAPI: ABRIL/2024</v>
      </c>
      <c r="B5" s="4"/>
      <c r="C5" s="4"/>
      <c r="D5" s="4"/>
      <c r="E5" s="4"/>
      <c r="F5" s="4"/>
      <c r="G5" s="4"/>
    </row>
    <row r="6" customFormat="false" ht="15" hidden="false" customHeight="false" outlineLevel="0" collapsed="false">
      <c r="A6" s="5" t="str">
        <f aca="true">UPPER("Data: " &amp; TEXT(TODAY(), "dd") &amp; " de " &amp; TEXT(TODAY(), "MMMM") &amp; " de " &amp; TEXT(TODAY(), "YYYY"))</f>
        <v>DATA: 17 DE JULHO DE 2024</v>
      </c>
      <c r="B6" s="5"/>
      <c r="C6" s="5"/>
      <c r="D6" s="5"/>
      <c r="E6" s="5"/>
      <c r="F6" s="5"/>
      <c r="G6" s="5"/>
    </row>
    <row r="7" customFormat="false" ht="15" hidden="false" customHeight="false" outlineLevel="0" collapsed="false">
      <c r="A7" s="111" t="s">
        <v>5</v>
      </c>
      <c r="B7" s="112" t="s">
        <v>462</v>
      </c>
      <c r="C7" s="8" t="s">
        <v>5</v>
      </c>
      <c r="D7" s="8" t="s">
        <v>6</v>
      </c>
      <c r="E7" s="8" t="s">
        <v>13</v>
      </c>
      <c r="F7" s="8" t="s">
        <v>463</v>
      </c>
      <c r="G7" s="8" t="s">
        <v>464</v>
      </c>
    </row>
    <row r="8" customFormat="false" ht="15" hidden="false" customHeight="false" outlineLevel="0" collapsed="false">
      <c r="A8" s="58" t="n">
        <v>1</v>
      </c>
      <c r="B8" s="113" t="n">
        <f aca="false">A8/$A$180</f>
        <v>0.00578034682080925</v>
      </c>
      <c r="C8" s="57" t="str">
        <f aca="false">Orçamento!A64</f>
        <v>5.2</v>
      </c>
      <c r="D8" s="71" t="str">
        <f aca="false">Orçamento!B64</f>
        <v>TELHAMENTO COM TELHA METÁLICA TERMOACÚSTICA E = 30 MM, COM ATÉ 2 ÁGUAS, INCLUSO IÇAMENTO. AF_07/2019</v>
      </c>
      <c r="E8" s="39" t="n">
        <f aca="false">Orçamento!I64</f>
        <v>25225.3216</v>
      </c>
      <c r="F8" s="74" t="n">
        <f aca="false">Orçamento!J64</f>
        <v>0.08773656002</v>
      </c>
      <c r="G8" s="113" t="n">
        <f aca="false">F8</f>
        <v>0.08773656002</v>
      </c>
    </row>
    <row r="9" customFormat="false" ht="15" hidden="false" customHeight="false" outlineLevel="0" collapsed="false">
      <c r="A9" s="58" t="n">
        <v>2</v>
      </c>
      <c r="B9" s="113" t="n">
        <f aca="false">A9/$A$180</f>
        <v>0.0115606936416185</v>
      </c>
      <c r="C9" s="57" t="str">
        <f aca="false">Orçamento!A76</f>
        <v>6.1</v>
      </c>
      <c r="D9" s="71" t="str">
        <f aca="false">Orçamento!B76</f>
        <v>ALVENARIA DE VEDAÇÃO DE BLOCOS CERÂMICOS FURADOS NA HORIZONTAL DE 9X19X19 CM (ESPESSURA 9 CM) E ARGAMASSA DE ASSENTAMENTO COM PREPARO EM BETONEIRA. AF_12/2021.</v>
      </c>
      <c r="E9" s="39" t="n">
        <f aca="false">Orçamento!I76</f>
        <v>22802.3971</v>
      </c>
      <c r="F9" s="74" t="n">
        <f aca="false">Orçamento!J76</f>
        <v>0.07930935088</v>
      </c>
      <c r="G9" s="113" t="n">
        <f aca="false">G8+F9</f>
        <v>0.1670459109</v>
      </c>
    </row>
    <row r="10" customFormat="false" ht="15" hidden="false" customHeight="false" outlineLevel="0" collapsed="false">
      <c r="A10" s="58" t="n">
        <v>3</v>
      </c>
      <c r="B10" s="113" t="n">
        <f aca="false">A10/$A$180</f>
        <v>0.0173410404624277</v>
      </c>
      <c r="C10" s="57" t="str">
        <f aca="false">Orçamento!A63</f>
        <v>5.1</v>
      </c>
      <c r="D10" s="71" t="str">
        <f aca="false">Orçamento!B63</f>
        <v>ESTRUTURA TRELIÇADA DE COBERTURA, TIPO FINK, COM LIGAÇÕES PARAFUSADAS, INCLUSOS PERFIS METÁLICOS, CHAPAS METÁLICAS, MÃO DE OBRA E TRANSPORTE COM GUINDASTE - FORNECIMENTO E INSTALAÇÃO. AF_01/2020_PSA.
ESTRUTURA METÁLICA DO TELHADO.</v>
      </c>
      <c r="E10" s="39" t="n">
        <f aca="false">Orçamento!I63</f>
        <v>12943.6545</v>
      </c>
      <c r="F10" s="74" t="n">
        <f aca="false">Orçamento!J63</f>
        <v>0.04501951404</v>
      </c>
      <c r="G10" s="113" t="n">
        <f aca="false">G9+F10</f>
        <v>0.21206542494</v>
      </c>
    </row>
    <row r="11" customFormat="false" ht="15" hidden="false" customHeight="false" outlineLevel="0" collapsed="false">
      <c r="A11" s="58" t="n">
        <v>4</v>
      </c>
      <c r="B11" s="113" t="n">
        <f aca="false">A11/$A$180</f>
        <v>0.023121387283237</v>
      </c>
      <c r="C11" s="57" t="str">
        <f aca="false">Orçamento!A92</f>
        <v>7.4</v>
      </c>
      <c r="D11" s="71" t="str">
        <f aca="false">Orçamento!B92</f>
        <v>REVESTIMENTO CERÂMICO PARA PISO OU PAREDE, 50 X 50 CM, ANTIDERRAPANTE (PORCELANATO), ELIZABETH OU SIMILAR, APLICADO COM ARGAMASSA INDUSTRIALIZADA AC-III, REJUNTADO, EXCLUSIVE REGULARIZAÇÃO DE BASE OU EMBOÇO.
PISO DOS AMBIENTES INTERNOS (INCLUSIVE REJUNTE).</v>
      </c>
      <c r="E11" s="39" t="n">
        <f aca="false">Orçamento!I92</f>
        <v>11002.3329</v>
      </c>
      <c r="F11" s="74" t="n">
        <f aca="false">Orçamento!J92</f>
        <v>0.03826737499</v>
      </c>
      <c r="G11" s="113" t="n">
        <f aca="false">G10+F11</f>
        <v>0.25033279993</v>
      </c>
    </row>
    <row r="12" customFormat="false" ht="15" hidden="false" customHeight="false" outlineLevel="0" collapsed="false">
      <c r="A12" s="58" t="n">
        <v>5</v>
      </c>
      <c r="B12" s="113" t="n">
        <f aca="false">A12/$A$180</f>
        <v>0.0289017341040462</v>
      </c>
      <c r="C12" s="57" t="str">
        <f aca="false">Orçamento!A82</f>
        <v>6.7</v>
      </c>
      <c r="D12" s="71" t="str">
        <f aca="false">Orçamento!B82</f>
        <v>FORRO ACÚSTICO EM PLACAS DE FIBRA MINERAL 1250X625X15MM, ABSORÇÃO SONORA NRC = 0,55, REFLEXÃO LUZ = 0,86, MARCA ARMSTRONG, REF. GEORGIAN, OU SIMILAR, RESIST. FOGO: CLASSE A. INCLUSIVE PERFÍS METÁLICOS.
FORRO PARA OS AMBIENTES, EXCETO BANHEIRO.</v>
      </c>
      <c r="E12" s="39" t="n">
        <f aca="false">Orçamento!I82</f>
        <v>10677.6465</v>
      </c>
      <c r="F12" s="74" t="n">
        <f aca="false">Orçamento!J82</f>
        <v>0.03713807847</v>
      </c>
      <c r="G12" s="113" t="n">
        <f aca="false">G11+F12</f>
        <v>0.2874708784</v>
      </c>
    </row>
    <row r="13" customFormat="false" ht="15" hidden="false" customHeight="false" outlineLevel="0" collapsed="false">
      <c r="A13" s="58" t="n">
        <v>6</v>
      </c>
      <c r="B13" s="113" t="n">
        <f aca="false">A13/$A$180</f>
        <v>0.0346820809248555</v>
      </c>
      <c r="C13" s="57" t="str">
        <f aca="false">Orçamento!A79</f>
        <v>6.4</v>
      </c>
      <c r="D13" s="71" t="str">
        <f aca="false">Orçamento!B79</f>
        <v>EMBOÇO, EM ARGAMASSA TRAÇO 1:2:8, PREPARO MECÂNICO, APLICADO MANUALMENTE EM PAREDES INTERNAS DE AMBIENTES COM ÁREA MAIOR QUE 10M², E = 17,5MM, COM TALISCAS. AF_03/2024.
REBECO DAS PAREDES INTERNAS.</v>
      </c>
      <c r="E13" s="39" t="n">
        <f aca="false">Orçamento!I79</f>
        <v>8368.3444</v>
      </c>
      <c r="F13" s="74" t="n">
        <f aca="false">Orçamento!J79</f>
        <v>0.02910606106</v>
      </c>
      <c r="G13" s="113" t="n">
        <f aca="false">G12+F13</f>
        <v>0.31657693946</v>
      </c>
    </row>
    <row r="14" customFormat="false" ht="15" hidden="false" customHeight="false" outlineLevel="0" collapsed="false">
      <c r="A14" s="58" t="n">
        <v>7</v>
      </c>
      <c r="B14" s="113" t="n">
        <f aca="false">A14/$A$180</f>
        <v>0.0404624277456647</v>
      </c>
      <c r="C14" s="57" t="str">
        <f aca="false">Orçamento!A78</f>
        <v>6.3</v>
      </c>
      <c r="D14" s="71" t="str">
        <f aca="false">Orçamento!B78</f>
        <v>REBOCO OU EMBOÇO EXTERNO, DE PAREDE, COM ARGAMASSA TRAÇO T5 - 1:2:8 (CIMENTO / CAL / AREIA), ESPESSURA 2,0 CM.
REBOCO DAS PAREDES EXTERNAS.</v>
      </c>
      <c r="E14" s="39" t="n">
        <f aca="false">Orçamento!I78</f>
        <v>8248.812</v>
      </c>
      <c r="F14" s="74" t="n">
        <f aca="false">Orçamento!J78</f>
        <v>0.02869031367</v>
      </c>
      <c r="G14" s="113" t="n">
        <f aca="false">G13+F14</f>
        <v>0.34526725313</v>
      </c>
    </row>
    <row r="15" customFormat="false" ht="15" hidden="false" customHeight="false" outlineLevel="0" collapsed="false">
      <c r="A15" s="58" t="n">
        <v>8</v>
      </c>
      <c r="B15" s="113" t="n">
        <f aca="false">A15/$A$180</f>
        <v>0.046242774566474</v>
      </c>
      <c r="C15" s="57" t="str">
        <f aca="false">Orçamento!A216</f>
        <v>12.1</v>
      </c>
      <c r="D15" s="71" t="str">
        <f aca="false">Orçamento!B216</f>
        <v>CALHA DE DRENAGEM EM ALVENARIA/CONCRETO, CHAPISCADA E REBOCADA, SEM IMPERMEABILIZAÇÃO, INCLUSIVE ESCAVAÇÃO MANUAL.
CALHA EM CONCRETO DE DRENAGEM PLUVIAL.</v>
      </c>
      <c r="E15" s="39" t="n">
        <f aca="false">Orçamento!I216</f>
        <v>7762.86</v>
      </c>
      <c r="F15" s="74" t="n">
        <f aca="false">Orçamento!J216</f>
        <v>0.02700011691</v>
      </c>
      <c r="G15" s="113" t="n">
        <f aca="false">G14+F15</f>
        <v>0.37226737004</v>
      </c>
    </row>
    <row r="16" customFormat="false" ht="15" hidden="false" customHeight="false" outlineLevel="0" collapsed="false">
      <c r="A16" s="58" t="n">
        <v>9</v>
      </c>
      <c r="B16" s="113" t="n">
        <f aca="false">A16/$A$180</f>
        <v>0.0520231213872832</v>
      </c>
      <c r="C16" s="57" t="str">
        <f aca="false">Orçamento!A154</f>
        <v>9.2.5</v>
      </c>
      <c r="D16" s="114" t="str">
        <f aca="false">Orçamento!B154</f>
        <v>FORNECIMENTO E LANÇAMENTO DE CABO UTP 4 PARES CAT 6</v>
      </c>
      <c r="E16" s="39" t="n">
        <f aca="false">Orçamento!I154</f>
        <v>7726.16</v>
      </c>
      <c r="F16" s="74" t="n">
        <f aca="false">Orçamento!J154</f>
        <v>0.0268724701</v>
      </c>
      <c r="G16" s="113" t="n">
        <f aca="false">G15+F16</f>
        <v>0.39913984014</v>
      </c>
    </row>
    <row r="17" customFormat="false" ht="15" hidden="false" customHeight="false" outlineLevel="0" collapsed="false">
      <c r="A17" s="58" t="n">
        <v>10</v>
      </c>
      <c r="B17" s="113" t="n">
        <f aca="false">A17/$A$180</f>
        <v>0.0578034682080925</v>
      </c>
      <c r="C17" s="57" t="str">
        <f aca="false">Orçamento!A52</f>
        <v>4.2.1</v>
      </c>
      <c r="D17" s="71" t="str">
        <f aca="false">Orçamento!B52</f>
        <v>MONTAGEM E DESMONTAGEM DE FÔRMA DE VIGA, ESCORAMENTO COM GARFO DE MADEIRA, PÉ-DIREITO SIMPLES, EM CHAPA DE MADEIRA RESINADA, 4 UTILIZAÇÕES. AF_09/2020.
FORMAS PARA AS VIGAS.</v>
      </c>
      <c r="E17" s="39" t="n">
        <f aca="false">Orçamento!I52</f>
        <v>7029.6966</v>
      </c>
      <c r="F17" s="74" t="n">
        <f aca="false">Orçamento!J52</f>
        <v>0.02445009057</v>
      </c>
      <c r="G17" s="113" t="n">
        <f aca="false">G16+F17</f>
        <v>0.42358993071</v>
      </c>
    </row>
    <row r="18" customFormat="false" ht="15" hidden="false" customHeight="false" outlineLevel="0" collapsed="false">
      <c r="A18" s="58" t="n">
        <v>11</v>
      </c>
      <c r="B18" s="113" t="n">
        <f aca="false">A18/$A$180</f>
        <v>0.0635838150289017</v>
      </c>
      <c r="C18" s="57" t="str">
        <f aca="false">Orçamento!A42</f>
        <v>3.2.7</v>
      </c>
      <c r="D18" s="71" t="str">
        <f aca="false">Orçamento!B42</f>
        <v>CONCRETAGEM DE VIGAS E LAJES, FCK=25 MPA, PARA QUALQUER TIPO DE LAJE COM BALDES EM EDIFICAÇÃO TÉRREA - LANÇAMENTO, ADENSAMENTO E ACABAMENTO. AF_02/2022.
FABRICAÇÃO E LANÇAMENTO DE CONCRETO DAS CINTAS DE AMARRAÇÃO.</v>
      </c>
      <c r="E18" s="39" t="n">
        <f aca="false">Orçamento!I42</f>
        <v>5932.8102</v>
      </c>
      <c r="F18" s="74" t="n">
        <f aca="false">Orçamento!J42</f>
        <v>0.02063499393</v>
      </c>
      <c r="G18" s="113" t="n">
        <f aca="false">G17+F18</f>
        <v>0.44422492464</v>
      </c>
    </row>
    <row r="19" customFormat="false" ht="15" hidden="false" customHeight="false" outlineLevel="0" collapsed="false">
      <c r="A19" s="58" t="n">
        <v>12</v>
      </c>
      <c r="B19" s="113" t="n">
        <f aca="false">A19/$A$180</f>
        <v>0.069364161849711</v>
      </c>
      <c r="C19" s="57" t="str">
        <f aca="false">Orçamento!A90</f>
        <v>7.2</v>
      </c>
      <c r="D19" s="71" t="str">
        <f aca="false">Orçamento!B90</f>
        <v>CONTRAPISO EM ARGAMASSA TRAÇO 1:4 (CIMENTO E AREIA), PREPARO MECÂNICO COM BETONEIRA 400 L, APLICADO EM ÁREAS SECAS SOBRE LAJE, ADERIDO, ACABAMENTO NÃO REFORÇADO, ESPESSURA 2CM. AF_07/2021.
TODO O CONTRAPISO.</v>
      </c>
      <c r="E19" s="39" t="n">
        <f aca="false">Orçamento!I90</f>
        <v>5288.205</v>
      </c>
      <c r="F19" s="74" t="n">
        <f aca="false">Orçamento!J90</f>
        <v>0.01839298316</v>
      </c>
      <c r="G19" s="113" t="n">
        <f aca="false">G18+F19</f>
        <v>0.4626179078</v>
      </c>
    </row>
    <row r="20" customFormat="false" ht="15" hidden="false" customHeight="false" outlineLevel="0" collapsed="false">
      <c r="A20" s="58" t="n">
        <v>13</v>
      </c>
      <c r="B20" s="113" t="n">
        <f aca="false">A20/$A$180</f>
        <v>0.0751445086705202</v>
      </c>
      <c r="C20" s="57" t="str">
        <f aca="false">Orçamento!A198</f>
        <v>10.2</v>
      </c>
      <c r="D20" s="71" t="str">
        <f aca="false">Orçamento!B198</f>
        <v>EMASSAMENTO COM MASSA LÁTEX, APLICAÇÃO EM PAREDE, DUAS DEMÃOS, LIXAMENTO MANUAL. AF_04/2023. 
EMASSAMENTO DE TODAS AS PAREDES INTERNAS.</v>
      </c>
      <c r="E20" s="39" t="n">
        <f aca="false">Orçamento!I198</f>
        <v>4765.47</v>
      </c>
      <c r="F20" s="74" t="n">
        <f aca="false">Orçamento!J198</f>
        <v>0.01657485091</v>
      </c>
      <c r="G20" s="113" t="n">
        <f aca="false">G19+F20</f>
        <v>0.47919275871</v>
      </c>
    </row>
    <row r="21" customFormat="false" ht="15" hidden="false" customHeight="false" outlineLevel="0" collapsed="false">
      <c r="A21" s="58" t="n">
        <v>14</v>
      </c>
      <c r="B21" s="113" t="n">
        <f aca="false">A21/$A$180</f>
        <v>0.0809248554913295</v>
      </c>
      <c r="C21" s="57" t="str">
        <f aca="false">Orçamento!A31</f>
        <v>3.1.2</v>
      </c>
      <c r="D21" s="71" t="str">
        <f aca="false">Orçamento!B31</f>
        <v>FABRICAÇÃO, MONTAGEM E DESMONTAGEM DE FÔRMA PARA SAPATA, EM MADEIRA SERRADA, E=25 MM, 4 UTILIZAÇÕES. AF_01/2024.
FORMAS DAS SAPATAS.</v>
      </c>
      <c r="E21" s="39" t="n">
        <f aca="false">Orçamento!I31</f>
        <v>4391.421</v>
      </c>
      <c r="F21" s="74" t="n">
        <f aca="false">Orçamento!J31</f>
        <v>0.01527386561</v>
      </c>
      <c r="G21" s="113" t="n">
        <f aca="false">G20+F21</f>
        <v>0.49446662432</v>
      </c>
    </row>
    <row r="22" customFormat="false" ht="15" hidden="false" customHeight="false" outlineLevel="0" collapsed="false">
      <c r="A22" s="58" t="n">
        <v>15</v>
      </c>
      <c r="B22" s="113" t="n">
        <f aca="false">A22/$A$180</f>
        <v>0.0867052023121387</v>
      </c>
      <c r="C22" s="57" t="str">
        <f aca="false">Orçamento!A98</f>
        <v>8.1.1</v>
      </c>
      <c r="D22" s="71" t="str">
        <f aca="false">Orçamento!B98</f>
        <v>KIT DE PORTA DE MADEIRA PARA PINTURA, SEMI-OCA (LEVE OU MÉDIA), PADRÃO MÉDIO, 80X210CM, ESPESSURA DE 3,5 CM, ITENS INCLUSO: DOBRADIÇAS, MONTAGEM E INSTALAÇÃO DO BATENTE, FECHADURA COM EXECUÇÃO DO FURO - FORNECIMENTO E INSTALAÇÃO. AF_12/2019.</v>
      </c>
      <c r="E22" s="39" t="n">
        <f aca="false">Orçamento!I98</f>
        <v>4160.1</v>
      </c>
      <c r="F22" s="74" t="n">
        <f aca="false">Orçamento!J98</f>
        <v>0.01446930466</v>
      </c>
      <c r="G22" s="113" t="n">
        <f aca="false">G21+F22</f>
        <v>0.50893592898</v>
      </c>
    </row>
    <row r="23" customFormat="false" ht="15" hidden="false" customHeight="false" outlineLevel="0" collapsed="false">
      <c r="A23" s="58" t="n">
        <v>16</v>
      </c>
      <c r="B23" s="113" t="n">
        <f aca="false">A23/$A$180</f>
        <v>0.092485549132948</v>
      </c>
      <c r="C23" s="57" t="str">
        <f aca="false">Orçamento!A111</f>
        <v>9.1.1</v>
      </c>
      <c r="D23" s="114" t="str">
        <f aca="false">Orçamento!B111</f>
        <v>CABO DE COBRE FLEXÍVEL ISOLADO, 2,5 MM², ANTI-CHAMA 450/750 V, PARA CIRCUITOS TERMINAIS - FORNECIMENTO E INSTALAÇÃO. AF_03/2023.</v>
      </c>
      <c r="E23" s="39" t="n">
        <f aca="false">Orçamento!I111</f>
        <v>4152.62</v>
      </c>
      <c r="F23" s="74" t="n">
        <f aca="false">Orçamento!J111</f>
        <v>0.01444328836</v>
      </c>
      <c r="G23" s="113" t="n">
        <f aca="false">G22+F23</f>
        <v>0.52337921734</v>
      </c>
    </row>
    <row r="24" customFormat="false" ht="15" hidden="false" customHeight="false" outlineLevel="0" collapsed="false">
      <c r="A24" s="58" t="n">
        <v>17</v>
      </c>
      <c r="B24" s="113" t="n">
        <f aca="false">A24/$A$180</f>
        <v>0.0982658959537572</v>
      </c>
      <c r="C24" s="57" t="str">
        <f aca="false">Orçamento!A101</f>
        <v>8.2.1</v>
      </c>
      <c r="D24" s="71" t="str">
        <f aca="false">Orçamento!B101</f>
        <v>PORTA DE ALUMÍNIO DE ABRIR COM LAMBRI, COM GUARNIÇÃO, FIXAÇÃO COM PARAFUSOS - FORNECIMENTO E INSTALAÇÃO. AF_12/2019</v>
      </c>
      <c r="E24" s="39" t="n">
        <f aca="false">Orçamento!I101</f>
        <v>3910.6914</v>
      </c>
      <c r="F24" s="74" t="n">
        <f aca="false">Orçamento!J101</f>
        <v>0.01360183296</v>
      </c>
      <c r="G24" s="113" t="n">
        <f aca="false">G23+F24</f>
        <v>0.5369810503</v>
      </c>
    </row>
    <row r="25" customFormat="false" ht="15" hidden="false" customHeight="false" outlineLevel="0" collapsed="false">
      <c r="A25" s="58" t="n">
        <v>18</v>
      </c>
      <c r="B25" s="113" t="n">
        <f aca="false">A25/$A$180</f>
        <v>0.104046242774566</v>
      </c>
      <c r="C25" s="57" t="str">
        <f aca="false">Orçamento!A113</f>
        <v>9.1.3</v>
      </c>
      <c r="D25" s="114" t="str">
        <f aca="false">Orçamento!B113</f>
        <v>CABO DE COBRE FLEXÍVEL ISOLADO, 10 MM², ANTI-CHAMA 450/750 V, PARA CIRCUITOS TERMINAIS - FORNECIMENTO E INSTALAÇÃO . AF_03/2023.</v>
      </c>
      <c r="E25" s="39" t="n">
        <f aca="false">Orçamento!I113</f>
        <v>3714.8</v>
      </c>
      <c r="F25" s="74" t="n">
        <f aca="false">Orçamento!J113</f>
        <v>0.01292050022</v>
      </c>
      <c r="G25" s="113" t="n">
        <f aca="false">G24+F25</f>
        <v>0.54990155052</v>
      </c>
    </row>
    <row r="26" customFormat="false" ht="15" hidden="false" customHeight="false" outlineLevel="0" collapsed="false">
      <c r="A26" s="58" t="n">
        <v>19</v>
      </c>
      <c r="B26" s="113" t="n">
        <f aca="false">A26/$A$180</f>
        <v>0.109826589595376</v>
      </c>
      <c r="C26" s="57" t="str">
        <f aca="false">Orçamento!A32</f>
        <v>3.1.3</v>
      </c>
      <c r="D26" s="71" t="str">
        <f aca="false">Orçamento!B32</f>
        <v>ARMAÇÃO DE SAPATA ISOLADA, VIGA BALDRAME E SAPATA CORRIDA UTILIZANDO AÇO CA-50 DE 10 MM - MONTAGEM. AF_01/2024
ARMADURA DAS SAPATAS.</v>
      </c>
      <c r="E26" s="39" t="n">
        <f aca="false">Orçamento!I32</f>
        <v>3625.192</v>
      </c>
      <c r="F26" s="74" t="n">
        <f aca="false">Orçamento!J32</f>
        <v>0.01260883332</v>
      </c>
      <c r="G26" s="113" t="n">
        <f aca="false">G25+F26</f>
        <v>0.56251038384</v>
      </c>
    </row>
    <row r="27" customFormat="false" ht="15" hidden="false" customHeight="false" outlineLevel="0" collapsed="false">
      <c r="A27" s="58" t="n">
        <v>20</v>
      </c>
      <c r="B27" s="113" t="n">
        <f aca="false">A27/$A$180</f>
        <v>0.115606936416185</v>
      </c>
      <c r="C27" s="57" t="str">
        <f aca="false">Orçamento!A107</f>
        <v>8.3.2</v>
      </c>
      <c r="D27" s="115" t="str">
        <f aca="false">Orçamento!B107</f>
        <v>MOLA HIDRAULICA DE PISO PARA PORTA DE VIDRO TEMPERADO. AF_01/2021.
PORTAS DE VIDRO TEMPERADO DA RECEPÇÃO.
REFERÊNCIA DE PRODUTO:
https://www.dormakaba.com/br-pt/solu%C3%A7%C3%B5es/produtos/ferragens-para-portas/molas-hidr%C3%A1ulicas/bts-84-282356</v>
      </c>
      <c r="E27" s="39" t="n">
        <f aca="false">Orçamento!I107</f>
        <v>3422.1</v>
      </c>
      <c r="F27" s="74" t="n">
        <f aca="false">Orçamento!J107</f>
        <v>0.01190245606</v>
      </c>
      <c r="G27" s="113" t="n">
        <f aca="false">G26+F27</f>
        <v>0.5744128399</v>
      </c>
    </row>
    <row r="28" customFormat="false" ht="15" hidden="false" customHeight="false" outlineLevel="0" collapsed="false">
      <c r="A28" s="58" t="n">
        <v>21</v>
      </c>
      <c r="B28" s="113" t="n">
        <f aca="false">A28/$A$180</f>
        <v>0.121387283236994</v>
      </c>
      <c r="C28" s="57" t="str">
        <f aca="false">Orçamento!A56</f>
        <v>4.2.5</v>
      </c>
      <c r="D28" s="71" t="str">
        <f aca="false">Orçamento!B56</f>
        <v>CONCRETAGEM DE VIGAS E LAJES, FCK=25 MPA, PARA QUALQUER TIPO DE LAJE COM BALDES EM EDIFICAÇÃO TÉRREA - LANÇAMENTO, ADENSAMENTO E ACABAMENTO. AF_02/2022.
FABRICAÇÃO E LANÇAMENTO DE CONCRETO DAS VIGAS.</v>
      </c>
      <c r="E28" s="39" t="n">
        <f aca="false">Orçamento!I56</f>
        <v>3375.7816</v>
      </c>
      <c r="F28" s="74" t="n">
        <f aca="false">Orçamento!J56</f>
        <v>0.01174135536</v>
      </c>
      <c r="G28" s="113" t="n">
        <f aca="false">G27+F28</f>
        <v>0.58615419526</v>
      </c>
    </row>
    <row r="29" customFormat="false" ht="15" hidden="false" customHeight="false" outlineLevel="0" collapsed="false">
      <c r="A29" s="58" t="n">
        <v>22</v>
      </c>
      <c r="B29" s="113" t="n">
        <f aca="false">A29/$A$180</f>
        <v>0.127167630057803</v>
      </c>
      <c r="C29" s="57" t="str">
        <f aca="false">Orçamento!A15</f>
        <v>1.6</v>
      </c>
      <c r="D29" s="71" t="str">
        <f aca="false">Orçamento!B15</f>
        <v>LOCAÇÃO CONVENCIONAL DE OBRA, UTILIZANDO GABARITO DE TÁBUAS CORRIDAS PONTALETADAS A CADA 2,00M -  2 UTILIZAÇÕES. AF_03/2024</v>
      </c>
      <c r="E29" s="39" t="n">
        <f aca="false">Orçamento!I15</f>
        <v>3294.512</v>
      </c>
      <c r="F29" s="74" t="n">
        <f aca="false">Orçamento!J15</f>
        <v>0.01145869037</v>
      </c>
      <c r="G29" s="113" t="n">
        <f aca="false">G28+F29</f>
        <v>0.59761288563</v>
      </c>
    </row>
    <row r="30" customFormat="false" ht="15" hidden="false" customHeight="false" outlineLevel="0" collapsed="false">
      <c r="A30" s="58" t="n">
        <v>23</v>
      </c>
      <c r="B30" s="113" t="n">
        <f aca="false">A30/$A$180</f>
        <v>0.132947976878613</v>
      </c>
      <c r="C30" s="57" t="str">
        <f aca="false">Orçamento!A34</f>
        <v>3.1.5</v>
      </c>
      <c r="D30" s="71" t="str">
        <f aca="false">Orçamento!B34</f>
        <v>CONCRETO FCK = 25MPA, TRAÇO 1:2,3:2,7 (EM MASSA SECA DE CIMENTO/ AREIA MÉDIA/ BRITA 1) - PREPARO MECÂNICO COM BETONEIRA 600 L. AF_05/2021.
FABRICAÇÃO E LANÇAMENTO DE CONCRETO DAS SAPATAS E DOS PESCOÇOS DOS PILARES.</v>
      </c>
      <c r="E30" s="39" t="n">
        <f aca="false">Orçamento!I34</f>
        <v>3158.5908</v>
      </c>
      <c r="F30" s="74" t="n">
        <f aca="false">Orçamento!J34</f>
        <v>0.01098594086</v>
      </c>
      <c r="G30" s="113" t="n">
        <f aca="false">G29+F30</f>
        <v>0.60859882649</v>
      </c>
    </row>
    <row r="31" customFormat="false" ht="15" hidden="false" customHeight="false" outlineLevel="0" collapsed="false">
      <c r="A31" s="58" t="n">
        <v>24</v>
      </c>
      <c r="B31" s="113" t="n">
        <f aca="false">A31/$A$180</f>
        <v>0.138728323699422</v>
      </c>
      <c r="C31" s="57" t="str">
        <f aca="false">Orçamento!A73</f>
        <v>5.11</v>
      </c>
      <c r="D31" s="71" t="str">
        <f aca="false">Orçamento!B73</f>
        <v>IMPERMEABILIZAÇÃO DE SUPERFÍCIE COM MANTA ASFÁLTICA, UMA CAMADA, INCLUSIVE APLICAÇÃO DE PRIMER ASFÁLTICO, E=4MM. AF_09/2023.
IMPERMEABILIZAÇÃO NAS CALHAS.</v>
      </c>
      <c r="E31" s="39" t="n">
        <f aca="false">Orçamento!I73</f>
        <v>3106.077</v>
      </c>
      <c r="F31" s="74" t="n">
        <f aca="false">Orçamento!J73</f>
        <v>0.01080329185</v>
      </c>
      <c r="G31" s="113" t="n">
        <f aca="false">G30+F31</f>
        <v>0.61940211834</v>
      </c>
    </row>
    <row r="32" customFormat="false" ht="15" hidden="false" customHeight="false" outlineLevel="0" collapsed="false">
      <c r="A32" s="58" t="n">
        <v>25</v>
      </c>
      <c r="B32" s="113" t="n">
        <f aca="false">A32/$A$180</f>
        <v>0.144508670520231</v>
      </c>
      <c r="C32" s="57" t="str">
        <f aca="false">Orçamento!A200</f>
        <v>10.4</v>
      </c>
      <c r="D32" s="71" t="str">
        <f aca="false">Orçamento!B200</f>
        <v>TEXTURA ACRÍLICA, APLICAÇÃO MANUAL EM PAREDE, UMA DEMÃO. AF_04/2023. 
PINTURA DE TODAS AS PAREDES EXTERNAS.</v>
      </c>
      <c r="E32" s="39" t="n">
        <f aca="false">Orçamento!I200</f>
        <v>3064.1</v>
      </c>
      <c r="F32" s="74" t="n">
        <f aca="false">Orçamento!J200</f>
        <v>0.01065729103</v>
      </c>
      <c r="G32" s="113" t="n">
        <f aca="false">G31+F32</f>
        <v>0.63005940937</v>
      </c>
    </row>
    <row r="33" customFormat="false" ht="15" hidden="false" customHeight="false" outlineLevel="0" collapsed="false">
      <c r="A33" s="58" t="n">
        <v>26</v>
      </c>
      <c r="B33" s="113" t="n">
        <f aca="false">A33/$A$180</f>
        <v>0.15028901734104</v>
      </c>
      <c r="C33" s="57" t="str">
        <f aca="false">Orçamento!A48</f>
        <v>4.1.2</v>
      </c>
      <c r="D33" s="71" t="str">
        <f aca="false">Orçamento!B48</f>
        <v>ARMAÇÃO DE PILAR OU VIGA DE ESTRUTURA CONVENCIONAL DE CONCRETO ARMADO UTILIZANDO AÇO CA-50 DE 10,0 MM - MONTAGEM. AF_06/2022.
ARMADURA DOS PILARES.</v>
      </c>
      <c r="E33" s="39" t="n">
        <f aca="false">Orçamento!I48</f>
        <v>3005.856</v>
      </c>
      <c r="F33" s="74" t="n">
        <f aca="false">Orçamento!J48</f>
        <v>0.01045471172</v>
      </c>
      <c r="G33" s="113" t="n">
        <f aca="false">G32+F33</f>
        <v>0.64051412109</v>
      </c>
    </row>
    <row r="34" customFormat="false" ht="15" hidden="false" customHeight="false" outlineLevel="0" collapsed="false">
      <c r="A34" s="58" t="n">
        <v>27</v>
      </c>
      <c r="B34" s="113" t="n">
        <f aca="false">A34/$A$180</f>
        <v>0.15606936416185</v>
      </c>
      <c r="C34" s="57" t="str">
        <f aca="false">Orçamento!A22</f>
        <v>2.1</v>
      </c>
      <c r="D34" s="71" t="str">
        <f aca="false">Orçamento!B22</f>
        <v>ESCAVAÇÃO MANUAL PARA BLOCO DE COROAMENTO OU SAPATA (INCLUINDO ESCAVAÇÃO PARA COLOCAÇÃO DE FÔRMAS). AF_01/2024.
ESCAVAÇÃO PARA AS SAPATAS.</v>
      </c>
      <c r="E34" s="36" t="n">
        <f aca="false">Orçamento!I22</f>
        <v>2892.8475</v>
      </c>
      <c r="F34" s="74" t="n">
        <f aca="false">Orçamento!J22</f>
        <v>0.0100616552</v>
      </c>
      <c r="G34" s="113" t="n">
        <f aca="false">G33+F34</f>
        <v>0.65057577629</v>
      </c>
    </row>
    <row r="35" customFormat="false" ht="15" hidden="false" customHeight="false" outlineLevel="0" collapsed="false">
      <c r="A35" s="58" t="n">
        <v>28</v>
      </c>
      <c r="B35" s="113" t="n">
        <f aca="false">A35/$A$180</f>
        <v>0.161849710982659</v>
      </c>
      <c r="C35" s="57" t="str">
        <f aca="false">Orçamento!A37</f>
        <v>3.2.2</v>
      </c>
      <c r="D35" s="71" t="str">
        <f aca="false">Orçamento!B37</f>
        <v>FABRICAÇÃO, MONTAGEM E DESMONTAGEM DE FÔRMA PARA VIGA BALDRAME, EM MADEIRA SERRADA, E=25 MM, 4 UTILIZAÇÕES. AF_01/2024
FORMAS PARA AS CINTAS DE AMARRAÇÃO.</v>
      </c>
      <c r="E35" s="39" t="n">
        <f aca="false">Orçamento!I37</f>
        <v>2872.2434</v>
      </c>
      <c r="F35" s="74" t="n">
        <f aca="false">Orçamento!J37</f>
        <v>0.009989991781</v>
      </c>
      <c r="G35" s="113" t="n">
        <f aca="false">G34+F35</f>
        <v>0.660565768071</v>
      </c>
    </row>
    <row r="36" customFormat="false" ht="15" hidden="false" customHeight="false" outlineLevel="0" collapsed="false">
      <c r="A36" s="58" t="n">
        <v>29</v>
      </c>
      <c r="B36" s="113" t="n">
        <f aca="false">A36/$A$180</f>
        <v>0.167630057803468</v>
      </c>
      <c r="C36" s="57" t="str">
        <f aca="false">Orçamento!A199</f>
        <v>10.3</v>
      </c>
      <c r="D36" s="71" t="str">
        <f aca="false">Orçamento!B199</f>
        <v>PINTURA LÁTEX ACRÍLICA ECONÔMICA, APLICAÇÃO MANUAL EM PAREDES, DUAS DEMÃOS. AF_04/2023.
PINTURA DE TODAS AS PAREDES INTERNAS.</v>
      </c>
      <c r="E36" s="39" t="n">
        <f aca="false">Orçamento!I199</f>
        <v>2817.18</v>
      </c>
      <c r="F36" s="74" t="n">
        <f aca="false">Orçamento!J199</f>
        <v>0.009798474964</v>
      </c>
      <c r="G36" s="113" t="n">
        <f aca="false">G35+F36</f>
        <v>0.670364243035</v>
      </c>
    </row>
    <row r="37" customFormat="false" ht="15" hidden="false" customHeight="false" outlineLevel="0" collapsed="false">
      <c r="A37" s="58" t="n">
        <v>30</v>
      </c>
      <c r="B37" s="113" t="n">
        <f aca="false">A37/$A$180</f>
        <v>0.173410404624277</v>
      </c>
      <c r="C37" s="57" t="str">
        <f aca="false">Orçamento!A128</f>
        <v>9.1.18</v>
      </c>
      <c r="D37" s="116" t="str">
        <f aca="false">Orçamento!B128</f>
        <v>LUMINÁRIA TUBULAR COM LÂMPADA LED DE 2 X 18/20 W / BIVOLT.
REFERÊNCIA DO PRODUTO:  HTTPS://WWW.SANTIL.COM.BR/PRODUTO/LUMINARIA-HERMETICA-SOBREPOR-PARA-2-LAMPADAS-DE-120CM-18W-T5T8-IP65-A-PROVA-TEMPO-OUROLUX/393698?</v>
      </c>
      <c r="E37" s="39" t="n">
        <f aca="false">Orçamento!I128</f>
        <v>2730.84</v>
      </c>
      <c r="F37" s="74" t="n">
        <f aca="false">Orçamento!J128</f>
        <v>0.009498174547</v>
      </c>
      <c r="G37" s="113" t="n">
        <f aca="false">G36+F37</f>
        <v>0.679862417582</v>
      </c>
    </row>
    <row r="38" customFormat="false" ht="15" hidden="false" customHeight="false" outlineLevel="0" collapsed="false">
      <c r="A38" s="58" t="n">
        <v>31</v>
      </c>
      <c r="B38" s="113" t="n">
        <f aca="false">A38/$A$180</f>
        <v>0.179190751445087</v>
      </c>
      <c r="C38" s="57" t="str">
        <f aca="false">Orçamento!A50</f>
        <v>4.1.4</v>
      </c>
      <c r="D38" s="71" t="str">
        <f aca="false">Orçamento!B50</f>
        <v>CONCRETAGEM DE PILARES, FCK = 25 MPA, COM USO DE BALDES - LANÇAMENTO, ADENSAMENTO E ACABAMENTO. AF_02/2022.
FABRICAÇÃO E LANÇAMENTO DE CONCRETO DOS PILARES.</v>
      </c>
      <c r="E38" s="39" t="n">
        <f aca="false">Orçamento!I50</f>
        <v>2537.3875</v>
      </c>
      <c r="F38" s="74" t="n">
        <f aca="false">Orçamento!J50</f>
        <v>0.008825324577</v>
      </c>
      <c r="G38" s="113" t="n">
        <f aca="false">G37+F38</f>
        <v>0.688687742159</v>
      </c>
    </row>
    <row r="39" customFormat="false" ht="15" hidden="false" customHeight="false" outlineLevel="0" collapsed="false">
      <c r="A39" s="58" t="n">
        <v>32</v>
      </c>
      <c r="B39" s="113" t="n">
        <f aca="false">A39/$A$180</f>
        <v>0.184971098265896</v>
      </c>
      <c r="C39" s="57" t="str">
        <f aca="false">Orçamento!A180</f>
        <v>9.4.13</v>
      </c>
      <c r="D39" s="114" t="str">
        <f aca="false">Orçamento!B180</f>
        <v>FORNECIMENTO E INSTALAÇÃO DE CAIXA DE PASSAGEM CP2-100 (60X60X100CM)</v>
      </c>
      <c r="E39" s="39" t="n">
        <f aca="false">Orçamento!I180</f>
        <v>2435.94</v>
      </c>
      <c r="F39" s="74" t="n">
        <f aca="false">Orçamento!J180</f>
        <v>0.008472478544</v>
      </c>
      <c r="G39" s="113" t="n">
        <f aca="false">G38+F39</f>
        <v>0.697160220703</v>
      </c>
    </row>
    <row r="40" customFormat="false" ht="15" hidden="false" customHeight="false" outlineLevel="0" collapsed="false">
      <c r="A40" s="58" t="n">
        <v>33</v>
      </c>
      <c r="B40" s="113" t="n">
        <f aca="false">A40/$A$180</f>
        <v>0.190751445086705</v>
      </c>
      <c r="C40" s="57" t="str">
        <f aca="false">Orçamento!A19</f>
        <v>1.10</v>
      </c>
      <c r="D40" s="71" t="str">
        <f aca="false">Orçamento!B19</f>
        <v>BARRACÃO ABERTO PARA APOIO À PRODUÇÃO (CARPINTARIA, CENTRAL DE ARMAÇÃO, OFICINA, ETC.) C/ TESOURAS, TELHA 4MM, PISO EM CONCRETO DESEMPOLADO.</v>
      </c>
      <c r="E40" s="36" t="n">
        <f aca="false">Orçamento!I19</f>
        <v>2393.3</v>
      </c>
      <c r="F40" s="74" t="n">
        <f aca="false">Orçamento!J19</f>
        <v>0.008324171736</v>
      </c>
      <c r="G40" s="113" t="n">
        <f aca="false">G39+F40</f>
        <v>0.705484392439</v>
      </c>
    </row>
    <row r="41" customFormat="false" ht="15" hidden="false" customHeight="false" outlineLevel="0" collapsed="false">
      <c r="A41" s="58" t="n">
        <v>34</v>
      </c>
      <c r="B41" s="113" t="n">
        <f aca="false">A41/$A$180</f>
        <v>0.196531791907514</v>
      </c>
      <c r="C41" s="57" t="str">
        <f aca="false">Orçamento!A40</f>
        <v>3.2.5</v>
      </c>
      <c r="D41" s="71" t="str">
        <f aca="false">Orçamento!B40</f>
        <v>ARMAÇÃO DE SAPATA ISOLADA, VIGA BALDRAME E SAPATA CORRIDA UTILIZANDO AÇO CA-50 DE 10 MM - MONTAGEM. AF_01/2024.
ARMADURA DAS CINTAS DE AMARRAÇÃO.</v>
      </c>
      <c r="E41" s="39" t="n">
        <f aca="false">Orçamento!I40</f>
        <v>2327.773</v>
      </c>
      <c r="F41" s="74" t="n">
        <f aca="false">Orçamento!J40</f>
        <v>0.008096261319</v>
      </c>
      <c r="G41" s="113" t="n">
        <f aca="false">G40+F41</f>
        <v>0.713580653758</v>
      </c>
    </row>
    <row r="42" customFormat="false" ht="15" hidden="false" customHeight="false" outlineLevel="0" collapsed="false">
      <c r="A42" s="58" t="n">
        <v>35</v>
      </c>
      <c r="B42" s="113" t="n">
        <f aca="false">A42/$A$180</f>
        <v>0.202312138728324</v>
      </c>
      <c r="C42" s="57" t="str">
        <f aca="false">Orçamento!A133</f>
        <v>9.1.23</v>
      </c>
      <c r="D42" s="114" t="str">
        <f aca="false">Orçamento!B133</f>
        <v>ELETRODUTO RÍGIDO ROSCÁVEL, PVC, DN 25 MM (3/4""), PARA CIRCUITOS TERMINAIS, INSTALADO EM PAREDE - FORNECIMENTO E INSTALAÇÃO. AF_03/2023
"</v>
      </c>
      <c r="E42" s="39" t="n">
        <f aca="false">Orçamento!I133</f>
        <v>2244.85</v>
      </c>
      <c r="F42" s="74" t="n">
        <f aca="false">Orçamento!J133</f>
        <v>0.00780784562</v>
      </c>
      <c r="G42" s="113" t="n">
        <f aca="false">G41+F42</f>
        <v>0.721388499378</v>
      </c>
    </row>
    <row r="43" customFormat="false" ht="15" hidden="false" customHeight="false" outlineLevel="0" collapsed="false">
      <c r="A43" s="58" t="n">
        <v>36</v>
      </c>
      <c r="B43" s="113" t="n">
        <f aca="false">A43/$A$180</f>
        <v>0.208092485549133</v>
      </c>
      <c r="C43" s="57" t="str">
        <f aca="false">Orçamento!A217</f>
        <v>12.2</v>
      </c>
      <c r="D43" s="71" t="str">
        <f aca="false">Orçamento!B217</f>
        <v>EXECUÇÃO DE PASSEIO (CALÇADA) OU PISO DE CONCRETO COM CONCRETO MOLDADO IN LOCO, FEITO EM OBRA, ACABAMENTO CONVENCIONAL, ESPESSURA 8 CM, ARMADO. AF_08/2022.
CALÇADA DE CONTORNO.</v>
      </c>
      <c r="E43" s="36" t="n">
        <f aca="false">Orçamento!I217</f>
        <v>2235.1224</v>
      </c>
      <c r="F43" s="74" t="n">
        <f aca="false">Orçamento!J217</f>
        <v>0.007774011912</v>
      </c>
      <c r="G43" s="113" t="n">
        <f aca="false">G42+F43</f>
        <v>0.72916251129</v>
      </c>
    </row>
    <row r="44" customFormat="false" ht="15" hidden="false" customHeight="false" outlineLevel="0" collapsed="false">
      <c r="A44" s="58" t="n">
        <v>37</v>
      </c>
      <c r="B44" s="113" t="n">
        <f aca="false">A44/$A$180</f>
        <v>0.213872832369942</v>
      </c>
      <c r="C44" s="57" t="str">
        <f aca="false">Orçamento!A89</f>
        <v>7.1</v>
      </c>
      <c r="D44" s="71" t="str">
        <f aca="false">Orçamento!B89</f>
        <v>CONCRETO MAGRO PARA LASTRO, TRAÇO 1:4,5:4,5 (EM MASSA SECA DE CIMENTO/ AREIA MÉDIA/ BRITA 1) - PREPARO MECÂNICO COM BETONEIRA 400 L. AF_05/2021.
LASTRO DE CONCRETO PARA TODO O CONTRAPISO.</v>
      </c>
      <c r="E44" s="39" t="n">
        <f aca="false">Orçamento!I89</f>
        <v>2155.464</v>
      </c>
      <c r="F44" s="74" t="n">
        <f aca="false">Orçamento!J89</f>
        <v>0.007496950866</v>
      </c>
      <c r="G44" s="113" t="n">
        <f aca="false">G43+F44</f>
        <v>0.736659462156</v>
      </c>
    </row>
    <row r="45" customFormat="false" ht="15" hidden="false" customHeight="false" outlineLevel="0" collapsed="false">
      <c r="A45" s="58" t="n">
        <v>38</v>
      </c>
      <c r="B45" s="113" t="n">
        <f aca="false">A45/$A$180</f>
        <v>0.219653179190751</v>
      </c>
      <c r="C45" s="57" t="str">
        <f aca="false">Orçamento!A47</f>
        <v>4.1.1</v>
      </c>
      <c r="D45" s="71" t="str">
        <f aca="false">Orçamento!B47</f>
        <v>MONTAGEM E DESMONTAGEM DE FÔRMA DE PILARES RETANGULARES E ESTRUTURAS SIMILARES, PÉ-DIREITO SIMPLES, EM CHAPA DE MADEIRA COMPENSADA RESINADA, 4 UTILIZAÇÕES. AF_09/2020.
FORMAS PARA OS PILARES.</v>
      </c>
      <c r="E45" s="39" t="n">
        <f aca="false">Orçamento!I47</f>
        <v>2134.9883</v>
      </c>
      <c r="F45" s="74" t="n">
        <f aca="false">Orçamento!J47</f>
        <v>0.007425734034</v>
      </c>
      <c r="G45" s="113" t="n">
        <f aca="false">G44+F45</f>
        <v>0.74408519619</v>
      </c>
    </row>
    <row r="46" customFormat="false" ht="15" hidden="false" customHeight="false" outlineLevel="0" collapsed="false">
      <c r="A46" s="58" t="n">
        <v>39</v>
      </c>
      <c r="B46" s="113" t="n">
        <f aca="false">A46/$A$180</f>
        <v>0.225433526011561</v>
      </c>
      <c r="C46" s="57" t="str">
        <f aca="false">Orçamento!A112</f>
        <v>9.1.2</v>
      </c>
      <c r="D46" s="114" t="str">
        <f aca="false">Orçamento!B112</f>
        <v>CABO DE COBRE FLEXÍVEL ISOLADO, 4  MM², ANTI-CHAMA 450/750 V, PARA CIRCUITOS TERMINAIS - FORNECIMENTO E INSTALAÇÃO - AF_03/2023.</v>
      </c>
      <c r="E46" s="39" t="n">
        <f aca="false">Orçamento!I112</f>
        <v>2095.6</v>
      </c>
      <c r="F46" s="74" t="n">
        <f aca="false">Orçamento!J112</f>
        <v>0.007288737012</v>
      </c>
      <c r="G46" s="113" t="n">
        <f aca="false">G45+F46</f>
        <v>0.751373933202</v>
      </c>
    </row>
    <row r="47" customFormat="false" ht="15" hidden="false" customHeight="false" outlineLevel="0" collapsed="false">
      <c r="A47" s="58" t="n">
        <v>40</v>
      </c>
      <c r="B47" s="113" t="n">
        <f aca="false">A47/$A$180</f>
        <v>0.23121387283237</v>
      </c>
      <c r="C47" s="57" t="str">
        <f aca="false">Orçamento!A71</f>
        <v>5.9</v>
      </c>
      <c r="D47" s="71" t="str">
        <f aca="false">Orçamento!B71</f>
        <v>CHAPIM DE CONCRETO PRÉ-MOLDADO</v>
      </c>
      <c r="E47" s="39" t="n">
        <f aca="false">Orçamento!I71</f>
        <v>2081.013</v>
      </c>
      <c r="F47" s="74" t="n">
        <f aca="false">Orçamento!J71</f>
        <v>0.007238001754</v>
      </c>
      <c r="G47" s="113" t="n">
        <f aca="false">G46+F47</f>
        <v>0.758611934956</v>
      </c>
    </row>
    <row r="48" customFormat="false" ht="15" hidden="false" customHeight="false" outlineLevel="0" collapsed="false">
      <c r="A48" s="58" t="n">
        <v>41</v>
      </c>
      <c r="B48" s="113" t="n">
        <f aca="false">A48/$A$180</f>
        <v>0.236994219653179</v>
      </c>
      <c r="C48" s="57" t="str">
        <f aca="false">Orçamento!A39</f>
        <v>3.2.4</v>
      </c>
      <c r="D48" s="71" t="str">
        <f aca="false">Orçamento!B39</f>
        <v>ARMAÇÃO DE SAPATA ISOLADA, VIGA BALDRAME E SAPATA CORRIDA UTILIZANDO AÇO CA-50 DE 8 MM - MONTAGEM. AF_01/2024.
ARMADURA DAS CINTAS DE AMARRAÇÃO.</v>
      </c>
      <c r="E48" s="39" t="n">
        <f aca="false">Orçamento!I39</f>
        <v>1992.375</v>
      </c>
      <c r="F48" s="74" t="n">
        <f aca="false">Orçamento!J39</f>
        <v>0.006929708629</v>
      </c>
      <c r="G48" s="113" t="n">
        <f aca="false">G47+F48</f>
        <v>0.765541643585</v>
      </c>
    </row>
    <row r="49" customFormat="false" ht="15" hidden="false" customHeight="false" outlineLevel="0" collapsed="false">
      <c r="A49" s="58" t="n">
        <v>42</v>
      </c>
      <c r="B49" s="113" t="n">
        <f aca="false">A49/$A$180</f>
        <v>0.242774566473988</v>
      </c>
      <c r="C49" s="57" t="str">
        <f aca="false">Orçamento!A43</f>
        <v>3.2.8</v>
      </c>
      <c r="D49" s="71" t="str">
        <f aca="false">Orçamento!B43</f>
        <v>IMPERMEABILIZAÇÃO DE SUPERFÍCIE COM EMULSÃO ASFÁLTICA, 2 DEMÃOS. AF_09/2023.
IMPERMEABILIZAÇÃO DAS CINTAS DE AMARRAÇÃO.</v>
      </c>
      <c r="E49" s="39" t="n">
        <f aca="false">Orçamento!I43</f>
        <v>1942.929</v>
      </c>
      <c r="F49" s="74" t="n">
        <f aca="false">Orçamento!J43</f>
        <v>0.006757729773</v>
      </c>
      <c r="G49" s="113" t="n">
        <f aca="false">G48+F49</f>
        <v>0.772299373358</v>
      </c>
    </row>
    <row r="50" customFormat="false" ht="15" hidden="false" customHeight="false" outlineLevel="0" collapsed="false">
      <c r="A50" s="58" t="n">
        <v>43</v>
      </c>
      <c r="B50" s="113" t="n">
        <f aca="false">A50/$A$180</f>
        <v>0.248554913294798</v>
      </c>
      <c r="C50" s="57" t="str">
        <f aca="false">Orçamento!A81</f>
        <v>6.6</v>
      </c>
      <c r="D50" s="71" t="str">
        <f aca="false">Orçamento!B81</f>
        <v>REVESTIMENTO CERÂMICO PARA PISO OU PAREDE, 50 X 50 CM, ANTIDERRAPANTE (PORCELANATO), ELIZABETH OU SIMILAR, APLICADO COM ARGAMASSA INDUSTRIALIZADA AC-III, REJUNTADO, EXCLUSIVE REGULARIZAÇÃO DE BASE OU EMBOÇO.
PAREDES DO BANHEIRO.</v>
      </c>
      <c r="E50" s="39" t="n">
        <f aca="false">Orçamento!I81</f>
        <v>1841.5566</v>
      </c>
      <c r="F50" s="74" t="n">
        <f aca="false">Orçamento!J81</f>
        <v>0.006405144946</v>
      </c>
      <c r="G50" s="113" t="n">
        <f aca="false">G49+F50</f>
        <v>0.778704518304</v>
      </c>
    </row>
    <row r="51" customFormat="false" ht="15" hidden="false" customHeight="false" outlineLevel="0" collapsed="false">
      <c r="A51" s="58" t="n">
        <v>44</v>
      </c>
      <c r="B51" s="113" t="n">
        <f aca="false">A51/$A$180</f>
        <v>0.254335260115607</v>
      </c>
      <c r="C51" s="57" t="str">
        <f aca="false">Orçamento!A197</f>
        <v>10.1</v>
      </c>
      <c r="D51" s="71" t="str">
        <f aca="false">Orçamento!B197</f>
        <v>FUNDO SELADOR ACRÍLICO, APLICAÇÃO MANUAL EM PAREDE, UMA DEMÃO. AF_04/2023.
PAREDES EXTERNAS E INTERNAS.</v>
      </c>
      <c r="E51" s="39" t="n">
        <f aca="false">Orçamento!I197</f>
        <v>1800.45</v>
      </c>
      <c r="F51" s="74" t="n">
        <f aca="false">Orçamento!J197</f>
        <v>0.00626217148</v>
      </c>
      <c r="G51" s="113" t="n">
        <f aca="false">G50+F51</f>
        <v>0.784966689784</v>
      </c>
    </row>
    <row r="52" customFormat="false" ht="15" hidden="false" customHeight="false" outlineLevel="0" collapsed="false">
      <c r="A52" s="58" t="n">
        <v>45</v>
      </c>
      <c r="B52" s="113" t="n">
        <f aca="false">A52/$A$180</f>
        <v>0.260115606936416</v>
      </c>
      <c r="C52" s="57" t="str">
        <f aca="false">Orçamento!A77</f>
        <v>6.2</v>
      </c>
      <c r="D52" s="71" t="str">
        <f aca="false">Orçamento!B77</f>
        <v>CHAPISCO APLICADO EM ALVENARIA (COM PRESENÇA DE VÃOS) E ESTRUTURAS DE CONCRETO DE FACHADA, COM COLHER DE PEDREIRO. ARGAMASSA TRAÇO 1:3 COM PREPARO EM BETONEIRA 400L. AF_10/2022.
CHAPISCO PARA AS PAREDES EXTERNAS.</v>
      </c>
      <c r="E52" s="39" t="n">
        <f aca="false">Orçamento!I77</f>
        <v>1745.4008</v>
      </c>
      <c r="F52" s="74" t="n">
        <f aca="false">Orçamento!J77</f>
        <v>0.006070704052</v>
      </c>
      <c r="G52" s="113" t="n">
        <f aca="false">G51+F52</f>
        <v>0.791037393836</v>
      </c>
    </row>
    <row r="53" customFormat="false" ht="15" hidden="false" customHeight="false" outlineLevel="0" collapsed="false">
      <c r="A53" s="58" t="n">
        <v>46</v>
      </c>
      <c r="B53" s="113" t="n">
        <f aca="false">A53/$A$180</f>
        <v>0.265895953757225</v>
      </c>
      <c r="C53" s="57" t="str">
        <f aca="false">Orçamento!A131</f>
        <v>9.1.21</v>
      </c>
      <c r="D53" s="114" t="str">
        <f aca="false">Orçamento!B131</f>
        <v>ELETRODUTO RÍGIDO ROSCÁVEL, PVC, DN 25 MM (3/4"), PARA CIRCUITOS TERMINAIS, INSTALADO EM LAJE - FORNECIMENTO E INSTALAÇÃO. AF_03/2023
</v>
      </c>
      <c r="E53" s="39" t="n">
        <f aca="false">Orçamento!I131</f>
        <v>1736.64</v>
      </c>
      <c r="F53" s="74" t="n">
        <f aca="false">Orçamento!J131</f>
        <v>0.006040232985</v>
      </c>
      <c r="G53" s="113" t="n">
        <f aca="false">G52+F53</f>
        <v>0.797077626821</v>
      </c>
    </row>
    <row r="54" customFormat="false" ht="15" hidden="false" customHeight="false" outlineLevel="0" collapsed="false">
      <c r="A54" s="58" t="n">
        <v>47</v>
      </c>
      <c r="B54" s="113" t="n">
        <f aca="false">A54/$A$180</f>
        <v>0.271676300578035</v>
      </c>
      <c r="C54" s="57" t="str">
        <f aca="false">Orçamento!A72</f>
        <v>5.10</v>
      </c>
      <c r="D54" s="71" t="str">
        <f aca="false">Orçamento!B72</f>
        <v>CALHA EM CHAPA DE AÇO GALVANIZADO NÚMERO 24, DESENVOLVIMENTO DE 50 CM, INCLUSO TRANSPORTE VERTICAL. AF_07/2019</v>
      </c>
      <c r="E54" s="39" t="n">
        <f aca="false">Orçamento!I72</f>
        <v>1633.3138</v>
      </c>
      <c r="F54" s="74" t="n">
        <f aca="false">Orçamento!J72</f>
        <v>0.005680852618</v>
      </c>
      <c r="G54" s="113" t="n">
        <f aca="false">G53+F54</f>
        <v>0.802758479439</v>
      </c>
    </row>
    <row r="55" customFormat="false" ht="15" hidden="false" customHeight="false" outlineLevel="0" collapsed="false">
      <c r="A55" s="58" t="n">
        <v>48</v>
      </c>
      <c r="B55" s="113" t="n">
        <f aca="false">A55/$A$180</f>
        <v>0.277456647398844</v>
      </c>
      <c r="C55" s="57" t="str">
        <f aca="false">Orçamento!A103</f>
        <v>8.2.3</v>
      </c>
      <c r="D55" s="71" t="str">
        <f aca="false">Orçamento!B103</f>
        <v>JANELA DE ALUMÍNIO TIPO MAXIM-AR, COM VIDROS, BATENTE E FERRAGENS. EXCLUSIVE ALIZAR, ACABAMENTO E CONTRAMARCO. FORNECIMENTO E INSTALAÇÃO. AF_12/2019</v>
      </c>
      <c r="E55" s="39" t="n">
        <f aca="false">Orçamento!I103</f>
        <v>1584.168</v>
      </c>
      <c r="F55" s="74" t="n">
        <f aca="false">Orçamento!J103</f>
        <v>0.005509917892</v>
      </c>
      <c r="G55" s="113" t="n">
        <f aca="false">G54+F55</f>
        <v>0.808268397331</v>
      </c>
    </row>
    <row r="56" customFormat="false" ht="15" hidden="false" customHeight="false" outlineLevel="0" collapsed="false">
      <c r="A56" s="58" t="n">
        <v>49</v>
      </c>
      <c r="B56" s="113" t="n">
        <f aca="false">A56/$A$180</f>
        <v>0.283236994219653</v>
      </c>
      <c r="C56" s="57" t="str">
        <f aca="false">Orçamento!A24</f>
        <v>2.3</v>
      </c>
      <c r="D56" s="71" t="str">
        <f aca="false">Orçamento!B24</f>
        <v>ESCAVAÇÃO MANUAL DE VALA COM PROFUNDIDADE MENOR OU IGUAL A 1,30 M. AF_02/2021.
ESCAVAÇÃO NOS FUNDOS DO TERRENO.</v>
      </c>
      <c r="E56" s="36" t="n">
        <f aca="false">Orçamento!I24</f>
        <v>1575.6</v>
      </c>
      <c r="F56" s="74" t="n">
        <f aca="false">Orçamento!J24</f>
        <v>0.005480117406</v>
      </c>
      <c r="G56" s="113" t="n">
        <f aca="false">G55+F56</f>
        <v>0.813748514737</v>
      </c>
    </row>
    <row r="57" customFormat="false" ht="15" hidden="false" customHeight="false" outlineLevel="0" collapsed="false">
      <c r="A57" s="58" t="n">
        <v>50</v>
      </c>
      <c r="B57" s="113" t="n">
        <f aca="false">A57/$A$180</f>
        <v>0.289017341040462</v>
      </c>
      <c r="C57" s="57" t="str">
        <f aca="false">Orçamento!A54</f>
        <v>4.2.3</v>
      </c>
      <c r="D57" s="71" t="str">
        <f aca="false">Orçamento!B54</f>
        <v>ARMAÇÃO DE PILAR OU VIGA DE ESTRUTURA CONVENCIONAL DE CONCRETO ARMADO UTILIZANDO AÇO CA-50 DE 10,0 MM - MONTAGEM. AF_06/2022.
ARMADURA DAS VIGAS.</v>
      </c>
      <c r="E57" s="39" t="n">
        <f aca="false">Orçamento!I54</f>
        <v>1551.312</v>
      </c>
      <c r="F57" s="74" t="n">
        <f aca="false">Orçamento!J54</f>
        <v>0.005395640958</v>
      </c>
      <c r="G57" s="113" t="n">
        <f aca="false">G56+F57</f>
        <v>0.819144155695</v>
      </c>
    </row>
    <row r="58" customFormat="false" ht="15" hidden="false" customHeight="false" outlineLevel="0" collapsed="false">
      <c r="A58" s="58" t="n">
        <v>51</v>
      </c>
      <c r="B58" s="113" t="n">
        <f aca="false">A58/$A$180</f>
        <v>0.294797687861272</v>
      </c>
      <c r="C58" s="57" t="str">
        <f aca="false">Orçamento!A99</f>
        <v>8.1.2</v>
      </c>
      <c r="D58" s="71" t="str">
        <f aca="false">Orçamento!B99</f>
        <v>KIT DE PORTA DE MADEIRA PARA PINTURA, SEMI-OCA (LEVE OU MÉDIA), PADRÃO MÉDIO, 90X210CM, ESPESSURA DE 3,5 CM, ITENS INCLUSO: DOBRADIÇAS, MONTAGEM E INSTALAÇÃO DO BATENTE, FECHADURA COM EXECUÇÃO DO FURO - FORNECIMENTO E INSTALAÇÃO. AF_12/2019.</v>
      </c>
      <c r="E58" s="39" t="n">
        <f aca="false">Orçamento!I99</f>
        <v>1487.6</v>
      </c>
      <c r="F58" s="74" t="n">
        <f aca="false">Orçamento!J99</f>
        <v>0.005174043319</v>
      </c>
      <c r="G58" s="113" t="n">
        <f aca="false">G57+F58</f>
        <v>0.824318199014</v>
      </c>
    </row>
    <row r="59" customFormat="false" ht="15" hidden="false" customHeight="false" outlineLevel="0" collapsed="false">
      <c r="A59" s="58" t="n">
        <v>52</v>
      </c>
      <c r="B59" s="113" t="n">
        <f aca="false">A59/$A$180</f>
        <v>0.300578034682081</v>
      </c>
      <c r="C59" s="57" t="str">
        <f aca="false">Orçamento!A70</f>
        <v>5.8</v>
      </c>
      <c r="D59" s="71" t="str">
        <f aca="false">Orçamento!B70</f>
        <v>MONTAGEM E DESMONTAGEM DE FÔRMA DE PILARES RETANGULARES E ESTRUTURAS SIMILARES, PÉ-DIREITO SIMPLES, EM CHAPA DE MADEIRA COMPENSADA PLASTIFICA, 10 UTILIZAÇÕES. AF_09/2020.
FORMAS DOS PILARETES E DA CINTA DE AMARRAÇÃO DA PLATIBANDA.</v>
      </c>
      <c r="E59" s="39" t="n">
        <f aca="false">Orçamento!I70</f>
        <v>1433.882</v>
      </c>
      <c r="F59" s="74" t="n">
        <f aca="false">Orçamento!J70</f>
        <v>0.004987205957</v>
      </c>
      <c r="G59" s="113" t="n">
        <f aca="false">G58+F59</f>
        <v>0.829305404971</v>
      </c>
    </row>
    <row r="60" customFormat="false" ht="15" hidden="false" customHeight="false" outlineLevel="0" collapsed="false">
      <c r="A60" s="58" t="n">
        <v>53</v>
      </c>
      <c r="B60" s="113" t="n">
        <f aca="false">A60/$A$180</f>
        <v>0.30635838150289</v>
      </c>
      <c r="C60" s="57" t="str">
        <f aca="false">Orçamento!A190</f>
        <v>9.4.23</v>
      </c>
      <c r="D60" s="114" t="str">
        <f aca="false">Orçamento!B190</f>
        <v>CALHA EM CHAPA DE AÇO GALVANIZADO NÚMERO 24, DESENVOLVIMENTO DE 33 CM, INCLUSO TRANSPORTE VERTICAL.</v>
      </c>
      <c r="E60" s="39" t="n">
        <f aca="false">Orçamento!I190</f>
        <v>1412.5832</v>
      </c>
      <c r="F60" s="74" t="n">
        <f aca="false">Orçamento!J190</f>
        <v>0.004913126289</v>
      </c>
      <c r="G60" s="113" t="n">
        <f aca="false">G59+F60</f>
        <v>0.83421853126</v>
      </c>
    </row>
    <row r="61" customFormat="false" ht="15" hidden="false" customHeight="false" outlineLevel="0" collapsed="false">
      <c r="A61" s="58" t="n">
        <v>54</v>
      </c>
      <c r="B61" s="113" t="n">
        <f aca="false">A61/$A$180</f>
        <v>0.312138728323699</v>
      </c>
      <c r="C61" s="57" t="str">
        <f aca="false">Orçamento!A65</f>
        <v>5.3</v>
      </c>
      <c r="D61" s="71" t="str">
        <f aca="false">Orçamento!B65</f>
        <v>RUFO EM CHAPA DE AÇO GALVANIZADO NÚMERO 24, CORTE DE 25 CM, INCLUSO TRANSPORTE VERTICAL. AF_07/2019.
RUFO PARA O PERÍMETRO DO TELHADO, COM EXCEÇÃO DA COLUNA D'ÁGUA.</v>
      </c>
      <c r="E61" s="39" t="n">
        <f aca="false">Orçamento!I65</f>
        <v>1371.5928</v>
      </c>
      <c r="F61" s="74" t="n">
        <f aca="false">Orçamento!J65</f>
        <v>0.004770556979</v>
      </c>
      <c r="G61" s="113" t="n">
        <f aca="false">G60+F61</f>
        <v>0.838989088239</v>
      </c>
    </row>
    <row r="62" customFormat="false" ht="15" hidden="false" customHeight="false" outlineLevel="0" collapsed="false">
      <c r="A62" s="58" t="n">
        <v>55</v>
      </c>
      <c r="B62" s="113" t="n">
        <f aca="false">A62/$A$180</f>
        <v>0.317919075144509</v>
      </c>
      <c r="C62" s="57" t="str">
        <f aca="false">Orçamento!A132</f>
        <v>9.1.22</v>
      </c>
      <c r="D62" s="114" t="str">
        <f aca="false">Orçamento!B132</f>
        <v>ELETRODUTO RÍGIDO ROSCÁVEL, PVC, DN 32 MM (1"), PARA CIRCUITOS TERMINAIS, INSTALADO EM LAJE - FORNECIMENTO E INSTALAÇÃO. AF_03/2023
</v>
      </c>
      <c r="E62" s="39" t="n">
        <f aca="false">Orçamento!I132</f>
        <v>1358.73</v>
      </c>
      <c r="F62" s="74" t="n">
        <f aca="false">Orçamento!J132</f>
        <v>0.004725818687</v>
      </c>
      <c r="G62" s="113" t="n">
        <f aca="false">G61+F62</f>
        <v>0.843714906926</v>
      </c>
    </row>
    <row r="63" customFormat="false" ht="15" hidden="false" customHeight="false" outlineLevel="0" collapsed="false">
      <c r="A63" s="58" t="n">
        <v>56</v>
      </c>
      <c r="B63" s="113" t="n">
        <f aca="false">A63/$A$180</f>
        <v>0.323699421965318</v>
      </c>
      <c r="C63" s="57" t="str">
        <f aca="false">Orçamento!A91</f>
        <v>7.3</v>
      </c>
      <c r="D63" s="71" t="str">
        <f aca="false">Orçamento!B91</f>
        <v>PISO CIMENTADO, TRAÇO 1:3 (CIMENTO E AREIA), ACABAMENTO LISO, ESPESSURA 4,0 CM, PREPARO MECÂNICO DA ARGAMASSA. AF_09/2020.
PISO DA ÁREA EXTERNA E DA CIRCULAÇÃO.</v>
      </c>
      <c r="E63" s="39" t="n">
        <f aca="false">Orçamento!I91</f>
        <v>1270.176</v>
      </c>
      <c r="F63" s="74" t="n">
        <f aca="false">Orçamento!J91</f>
        <v>0.004417817724</v>
      </c>
      <c r="G63" s="113" t="n">
        <f aca="false">G62+F63</f>
        <v>0.84813272465</v>
      </c>
    </row>
    <row r="64" customFormat="false" ht="15" hidden="false" customHeight="false" outlineLevel="0" collapsed="false">
      <c r="A64" s="58" t="n">
        <v>57</v>
      </c>
      <c r="B64" s="113" t="n">
        <f aca="false">A64/$A$180</f>
        <v>0.329479768786127</v>
      </c>
      <c r="C64" s="57" t="str">
        <f aca="false">Orçamento!A55</f>
        <v>4.2.4</v>
      </c>
      <c r="D64" s="71" t="str">
        <f aca="false">Orçamento!B55</f>
        <v>ARMAÇÃO DE PILAR OU VIGA DE ESTRUTURA CONVENCIONAL DE CONCRETO ARMADO UTILIZANDO AÇO CA-60 DE 5,0 MM - MONTAGEM. AF_06/2022.
ARMADURA DAS VIGAS.</v>
      </c>
      <c r="E64" s="39" t="n">
        <f aca="false">Orçamento!I55</f>
        <v>1265.376</v>
      </c>
      <c r="F64" s="74" t="n">
        <f aca="false">Orçamento!J55</f>
        <v>0.004401122774</v>
      </c>
      <c r="G64" s="113" t="n">
        <f aca="false">G63+F64</f>
        <v>0.852533847424</v>
      </c>
    </row>
    <row r="65" customFormat="false" ht="15" hidden="false" customHeight="false" outlineLevel="0" collapsed="false">
      <c r="A65" s="58" t="n">
        <v>58</v>
      </c>
      <c r="B65" s="113" t="n">
        <f aca="false">A65/$A$180</f>
        <v>0.335260115606936</v>
      </c>
      <c r="C65" s="57" t="str">
        <f aca="false">Orçamento!A187</f>
        <v>9.4.20</v>
      </c>
      <c r="D65" s="114" t="str">
        <f aca="false">Orçamento!B187</f>
        <v>FORNECIMENTO E INSTALAÇÃO EM RAMAL DE DESCARGA OU DE ESGOTO SANITÁRIO DE TUBO PVC, SÉRIE NORMAL, ESGOTO PREDIAL, DN 100MM</v>
      </c>
      <c r="E65" s="39" t="n">
        <f aca="false">Orçamento!I187</f>
        <v>1253.145</v>
      </c>
      <c r="F65" s="74" t="n">
        <f aca="false">Orçamento!J187</f>
        <v>0.004358581954</v>
      </c>
      <c r="G65" s="113" t="n">
        <f aca="false">G64+F65</f>
        <v>0.856892429378</v>
      </c>
    </row>
    <row r="66" customFormat="false" ht="15" hidden="false" customHeight="false" outlineLevel="0" collapsed="false">
      <c r="A66" s="58" t="n">
        <v>59</v>
      </c>
      <c r="B66" s="113" t="n">
        <f aca="false">A66/$A$180</f>
        <v>0.341040462427746</v>
      </c>
      <c r="C66" s="57" t="str">
        <f aca="false">Orçamento!A49</f>
        <v>4.1.3</v>
      </c>
      <c r="D66" s="71" t="str">
        <f aca="false">Orçamento!B49</f>
        <v>ARMAÇÃO DE PILAR OU VIGA DE ESTRUTURA CONVENCIONAL DE CONCRETO ARMADO UTILIZANDO AÇO CA-60 DE 5,0 MM - MONTAGEM. AF_06/2022.
ARMADURA DOS PILARES.</v>
      </c>
      <c r="E66" s="39" t="n">
        <f aca="false">Orçamento!I49</f>
        <v>1227.716</v>
      </c>
      <c r="F66" s="74" t="n">
        <f aca="false">Orçamento!J49</f>
        <v>0.004270136977</v>
      </c>
      <c r="G66" s="113" t="n">
        <f aca="false">G65+F66</f>
        <v>0.861162566355</v>
      </c>
    </row>
    <row r="67" customFormat="false" ht="15" hidden="false" customHeight="false" outlineLevel="0" collapsed="false">
      <c r="A67" s="58" t="n">
        <v>60</v>
      </c>
      <c r="B67" s="113" t="n">
        <f aca="false">A67/$A$180</f>
        <v>0.346820809248555</v>
      </c>
      <c r="C67" s="57" t="str">
        <f aca="false">Orçamento!A218</f>
        <v>12.3</v>
      </c>
      <c r="D67" s="114" t="str">
        <f aca="false">Orçamento!B218</f>
        <v>PLACA DE IDENTIFICAÇÃO EM AÇO ESCOVADO, DOBRADO NAS EXTREMIDADES DIM. 21 X 11CM - FORNECIMENTO E INSTALAÇÃO.
PLACAS DAS SALAS.</v>
      </c>
      <c r="E67" s="39" t="n">
        <f aca="false">Orçamento!I218</f>
        <v>1215.7</v>
      </c>
      <c r="F67" s="74" t="n">
        <f aca="false">Orçamento!J218</f>
        <v>0.004228343952</v>
      </c>
      <c r="G67" s="113" t="n">
        <f aca="false">G66+F67</f>
        <v>0.865390910307</v>
      </c>
    </row>
    <row r="68" customFormat="false" ht="15" hidden="false" customHeight="false" outlineLevel="0" collapsed="false">
      <c r="A68" s="58" t="n">
        <v>61</v>
      </c>
      <c r="B68" s="113" t="n">
        <f aca="false">A68/$A$180</f>
        <v>0.352601156069364</v>
      </c>
      <c r="C68" s="57" t="str">
        <f aca="false">Orçamento!A41</f>
        <v>3.2.6</v>
      </c>
      <c r="D68" s="71" t="str">
        <f aca="false">Orçamento!B41</f>
        <v>ARMAÇÃO DE SAPATA ISOLADA, VIGA BALDRAME E SAPATA CORRIDA UTILIZANDO AÇO CA-60 DE 5 MM - MONTAGEM. AF_01/2024.
ARMADURA DAS CINTAS DE AMARRAÇÃO.</v>
      </c>
      <c r="E68" s="39" t="n">
        <f aca="false">Orçamento!I41</f>
        <v>1189.518</v>
      </c>
      <c r="F68" s="74" t="n">
        <f aca="false">Orçamento!J41</f>
        <v>0.004137279954</v>
      </c>
      <c r="G68" s="113" t="n">
        <f aca="false">G67+F68</f>
        <v>0.869528190261</v>
      </c>
    </row>
    <row r="69" customFormat="false" ht="15" hidden="false" customHeight="false" outlineLevel="0" collapsed="false">
      <c r="A69" s="58" t="n">
        <v>62</v>
      </c>
      <c r="B69" s="113" t="n">
        <f aca="false">A69/$A$180</f>
        <v>0.358381502890173</v>
      </c>
      <c r="C69" s="57" t="str">
        <f aca="false">Orçamento!A148</f>
        <v>9.1.38</v>
      </c>
      <c r="D69" s="114" t="str">
        <f aca="false">Orçamento!B148</f>
        <v>CAIXA DE PASSAGEM PVC, 4" X 2", EMBUTIR, P/ELETRODUTO - REV 01 </v>
      </c>
      <c r="E69" s="39" t="n">
        <f aca="false">Orçamento!I148</f>
        <v>1088.1</v>
      </c>
      <c r="F69" s="74" t="n">
        <f aca="false">Orçamento!J148</f>
        <v>0.003784536525</v>
      </c>
      <c r="G69" s="113" t="n">
        <f aca="false">G68+F69</f>
        <v>0.873312726786</v>
      </c>
    </row>
    <row r="70" customFormat="false" ht="15" hidden="false" customHeight="false" outlineLevel="0" collapsed="false">
      <c r="A70" s="58" t="n">
        <v>63</v>
      </c>
      <c r="B70" s="113" t="n">
        <f aca="false">A70/$A$180</f>
        <v>0.364161849710983</v>
      </c>
      <c r="C70" s="57" t="str">
        <f aca="false">Orçamento!A25</f>
        <v>2.4</v>
      </c>
      <c r="D70" s="71" t="str">
        <f aca="false">Orçamento!B25</f>
        <v>REATERRO MANUAL DE VALAS, COM COMPACTADOR DE SOLOS DE PERCUSSÃO. AF_08/2023.
REATERRO DO PISO E AO REDOR DAS CABEÇAS DOS PILARES.</v>
      </c>
      <c r="E70" s="36" t="n">
        <f aca="false">Orçamento!I25</f>
        <v>1083.005</v>
      </c>
      <c r="F70" s="74" t="n">
        <f aca="false">Orçamento!J25</f>
        <v>0.003766815531</v>
      </c>
      <c r="G70" s="113" t="n">
        <f aca="false">G69+F70</f>
        <v>0.877079542317</v>
      </c>
    </row>
    <row r="71" customFormat="false" ht="15" hidden="false" customHeight="false" outlineLevel="0" collapsed="false">
      <c r="A71" s="58" t="n">
        <v>64</v>
      </c>
      <c r="B71" s="113" t="n">
        <f aca="false">A71/$A$180</f>
        <v>0.369942196531792</v>
      </c>
      <c r="C71" s="57" t="str">
        <f aca="false">Orçamento!A58</f>
        <v>4.3.1</v>
      </c>
      <c r="D71" s="71" t="str">
        <f aca="false">Orçamento!B58</f>
        <v>LAJE PRÉ-FABRICADA TRELIÇADA PARA PISO OU COBERTURA, INTEREIXO 38CM, H=12CM, EL. ENCHIMENTO EM BLOCO CERÂMICO H=8CM, INCLUSIVE ESCORAMENTO EM MADEIRA E CAPEAMENTO 4CM.
LAJE DA COBERTURA.</v>
      </c>
      <c r="E71" s="39" t="n">
        <f aca="false">Orçamento!I58</f>
        <v>984.5215</v>
      </c>
      <c r="F71" s="74" t="n">
        <f aca="false">Orçamento!J58</f>
        <v>0.003424278629</v>
      </c>
      <c r="G71" s="113" t="n">
        <f aca="false">G70+F71</f>
        <v>0.880503820946</v>
      </c>
    </row>
    <row r="72" customFormat="false" ht="15" hidden="false" customHeight="false" outlineLevel="0" collapsed="false">
      <c r="A72" s="58" t="n">
        <v>65</v>
      </c>
      <c r="B72" s="113" t="n">
        <f aca="false">A72/$A$180</f>
        <v>0.375722543352601</v>
      </c>
      <c r="C72" s="57" t="str">
        <f aca="false">Orçamento!A192</f>
        <v>9.4.25</v>
      </c>
      <c r="D72" s="114" t="str">
        <f aca="false">Orçamento!B192</f>
        <v>LAVATÓRIO LOUÇA (DECA-LINHA VOGUE PLUS CONFORTO, REF L-510 OU SIMILAR) COM COLUNA SUSPENSA, (DECA, LINHA VOGUE PLUS CONFORTO, REF. C-510 OU SIMILAR), C/ SIFÃO CROMADO, VÁLVULA CROMADA, ENGATE CROMADO, EXCLUSIVE TORNEIRA</v>
      </c>
      <c r="E72" s="39" t="n">
        <f aca="false">Orçamento!I192</f>
        <v>953.17</v>
      </c>
      <c r="F72" s="74" t="n">
        <f aca="false">Orçamento!J192</f>
        <v>0.003315234519</v>
      </c>
      <c r="G72" s="113" t="n">
        <f aca="false">G71+F72</f>
        <v>0.883819055465</v>
      </c>
    </row>
    <row r="73" customFormat="false" ht="15" hidden="false" customHeight="false" outlineLevel="0" collapsed="false">
      <c r="A73" s="58" t="n">
        <v>66</v>
      </c>
      <c r="B73" s="113" t="n">
        <f aca="false">A73/$A$180</f>
        <v>0.38150289017341</v>
      </c>
      <c r="C73" s="57" t="str">
        <f aca="false">Orçamento!A207</f>
        <v>11.5</v>
      </c>
      <c r="D73" s="116" t="str">
        <f aca="false">Orçamento!B207</f>
        <v>FORNECIMENTO E INSTALAÇÃO DE LAVATÓRIO LOUÇA (DECA-LINHA VOGUE PLUS CONFORTO, REF L-510 OU SIMILAR) COM COLUNA SUSPENSA, (DECA, LINHA VOGUE PLUS CONFORTO, REF. C-510 OU SIMILAR), C/ SIFÃO CROMADO, VÁLVULA CROMADA, ENGATE CROMADO, EXCLUSIVE TORNEIRA.
REFERÊNCIA DO PRODUTO: https://www.deca.com.br/ambientes/banheiro-e-lavabo/cubas-para-banheiro/lavatorio-para-coluna/lavatorio-aspen-vogue-plus-branco-l51017</v>
      </c>
      <c r="E73" s="39" t="n">
        <f aca="false">Orçamento!I207</f>
        <v>953.17</v>
      </c>
      <c r="F73" s="74" t="n">
        <f aca="false">Orçamento!J207</f>
        <v>0.003315234519</v>
      </c>
      <c r="G73" s="113" t="n">
        <f aca="false">G72+F73</f>
        <v>0.887134289984</v>
      </c>
    </row>
    <row r="74" customFormat="false" ht="15" hidden="false" customHeight="false" outlineLevel="0" collapsed="false">
      <c r="A74" s="58" t="n">
        <v>67</v>
      </c>
      <c r="B74" s="113" t="n">
        <f aca="false">A74/$A$180</f>
        <v>0.38728323699422</v>
      </c>
      <c r="C74" s="57" t="str">
        <f aca="false">Orçamento!A38</f>
        <v>3.2.3</v>
      </c>
      <c r="D74" s="71" t="str">
        <f aca="false">Orçamento!B38</f>
        <v>ARMAÇÃO DE SAPATA ISOLADA, VIGA BALDRAME E SAPATA CORRIDA UTILIZANDO AÇO CA-50 DE 6,3 MM - MONTAGEM. AF_01/2024.
ARMADURA DAS CINTAS DE AMARRAÇÃO.</v>
      </c>
      <c r="E74" s="39" t="n">
        <f aca="false">Orçamento!I38</f>
        <v>934.284</v>
      </c>
      <c r="F74" s="74" t="n">
        <f aca="false">Orçamento!J38</f>
        <v>0.003249546846</v>
      </c>
      <c r="G74" s="113" t="n">
        <f aca="false">G73+F74</f>
        <v>0.89038383683</v>
      </c>
    </row>
    <row r="75" customFormat="false" ht="15" hidden="false" customHeight="false" outlineLevel="0" collapsed="false">
      <c r="A75" s="58" t="n">
        <v>68</v>
      </c>
      <c r="B75" s="113" t="n">
        <f aca="false">A75/$A$180</f>
        <v>0.393063583815029</v>
      </c>
      <c r="C75" s="57" t="str">
        <f aca="false">Orçamento!A106</f>
        <v>8.3.1</v>
      </c>
      <c r="D75" s="71" t="str">
        <f aca="false">Orçamento!B106</f>
        <v>JOGO DE FERRAGENS CROMADAS PARA PORTA DE VIDRO TEMPERADO, UMA FOLHA COMPOSTO DE DOBRADICAS SUPERIOR E INFERIOR, TRINCO, FECHADURA, CONTRA FECHADURA COM CAPUCHINHO SEM MOLA E PUXADOR. AF_01/2021.
TROCAR FERRAGENS DAS PORTAS DE VIDRO TEMPERADO DA RECEPÇÃO.</v>
      </c>
      <c r="E75" s="39" t="n">
        <f aca="false">Orçamento!I106</f>
        <v>901.08</v>
      </c>
      <c r="F75" s="74" t="n">
        <f aca="false">Orçamento!J106</f>
        <v>0.003134059528</v>
      </c>
      <c r="G75" s="113" t="n">
        <f aca="false">G74+F75</f>
        <v>0.893517896358</v>
      </c>
    </row>
    <row r="76" customFormat="false" ht="15" hidden="false" customHeight="false" outlineLevel="0" collapsed="false">
      <c r="A76" s="58" t="n">
        <v>69</v>
      </c>
      <c r="B76" s="113" t="n">
        <f aca="false">A76/$A$180</f>
        <v>0.398843930635838</v>
      </c>
      <c r="C76" s="57" t="str">
        <f aca="false">Orçamento!A125</f>
        <v>9.1.15</v>
      </c>
      <c r="D76" s="116" t="str">
        <f aca="false">Orçamento!B125</f>
        <v>TOMADA BAIXA DE EMBUTIR (1 MÓDULO) 2P+T, 10A, INCLUINDO SUPORTE E PLACA - FORNECIMENTO E INSTALAÇÃO, AF_03/2023.              REFERÊNCIA DO PRODUTO: HTTPS://WWW.SANTIL.COM.BR/PRODUTO/CONJUNTO-4X2-TOMADA-2-POLOS--TERRA-10A-250V-BRANCO-ARIA-TRAMONTINA/1764340</v>
      </c>
      <c r="E76" s="39" t="n">
        <f aca="false">Orçamento!I125</f>
        <v>898.15</v>
      </c>
      <c r="F76" s="74" t="n">
        <f aca="false">Orçamento!J125</f>
        <v>0.003123868652</v>
      </c>
      <c r="G76" s="113" t="n">
        <f aca="false">G75+F76</f>
        <v>0.89664176501</v>
      </c>
    </row>
    <row r="77" customFormat="false" ht="15" hidden="false" customHeight="false" outlineLevel="0" collapsed="false">
      <c r="A77" s="58" t="n">
        <v>70</v>
      </c>
      <c r="B77" s="113" t="n">
        <f aca="false">A77/$A$180</f>
        <v>0.404624277456647</v>
      </c>
      <c r="C77" s="57" t="str">
        <f aca="false">Orçamento!A208</f>
        <v>11.6</v>
      </c>
      <c r="D77" s="114" t="str">
        <f aca="false">Orçamento!B208</f>
        <v>FORNECIMENTO E INSTALAÇÃO DE BARRA DE APOIO RETA, EM AÇO INXO POLIDO, COMPRIMENTO 80CM, FIXADA NA PAREDE </v>
      </c>
      <c r="E77" s="39" t="n">
        <f aca="false">Orçamento!I208</f>
        <v>885.3</v>
      </c>
      <c r="F77" s="74" t="n">
        <f aca="false">Orçamento!J208</f>
        <v>0.003079174879</v>
      </c>
      <c r="G77" s="113" t="n">
        <f aca="false">G76+F77</f>
        <v>0.899720939888999</v>
      </c>
    </row>
    <row r="78" customFormat="false" ht="15" hidden="false" customHeight="false" outlineLevel="0" collapsed="false">
      <c r="A78" s="58" t="n">
        <v>71</v>
      </c>
      <c r="B78" s="113" t="n">
        <f aca="false">A78/$A$180</f>
        <v>0.410404624277457</v>
      </c>
      <c r="C78" s="57" t="str">
        <f aca="false">Orçamento!A93</f>
        <v>7.5</v>
      </c>
      <c r="D78" s="71" t="str">
        <f aca="false">Orçamento!B93</f>
        <v>RODAPÉ CERÂMICO 10 X 50,0 CM, PORCELANATO, ELIZABETH OU SIMILAR, APLICADO COM ARGAMASSA INDUSTRIALIZADA AC-III, REJUNTADO.
RODAPÉ DOS AMBIENTES INTERNOS (INCLUSIVE REJUNTE).</v>
      </c>
      <c r="E78" s="39" t="n">
        <f aca="false">Orçamento!I93</f>
        <v>854.794</v>
      </c>
      <c r="F78" s="74" t="n">
        <f aca="false">Orçamento!J93</f>
        <v>0.002973071514</v>
      </c>
      <c r="G78" s="113" t="n">
        <f aca="false">G77+F78</f>
        <v>0.902694011402999</v>
      </c>
    </row>
    <row r="79" customFormat="false" ht="15" hidden="false" customHeight="false" outlineLevel="0" collapsed="false">
      <c r="A79" s="58" t="n">
        <v>72</v>
      </c>
      <c r="B79" s="113" t="n">
        <f aca="false">A79/$A$180</f>
        <v>0.416184971098266</v>
      </c>
      <c r="C79" s="57" t="str">
        <f aca="false">Orçamento!A12</f>
        <v>1.3</v>
      </c>
      <c r="D79" s="71" t="str">
        <f aca="false">Orçamento!B12</f>
        <v>LIMPEZA MANUAL DE VEGETAÇÃO EM TERRENO COM ENXADA. AF_03/2024</v>
      </c>
      <c r="E79" s="36" t="n">
        <f aca="false">Orçamento!I12</f>
        <v>849</v>
      </c>
      <c r="F79" s="74" t="n">
        <f aca="false">Orçamento!J12</f>
        <v>0.002952919318</v>
      </c>
      <c r="G79" s="113" t="n">
        <f aca="false">G78+F79</f>
        <v>0.905646930720999</v>
      </c>
    </row>
    <row r="80" customFormat="false" ht="15" hidden="false" customHeight="false" outlineLevel="0" collapsed="false">
      <c r="A80" s="58" t="n">
        <v>73</v>
      </c>
      <c r="B80" s="113" t="n">
        <f aca="false">A80/$A$180</f>
        <v>0.421965317919075</v>
      </c>
      <c r="C80" s="57" t="str">
        <f aca="false">Orçamento!A80</f>
        <v>6.5</v>
      </c>
      <c r="D80" s="71" t="str">
        <f aca="false">Orçamento!B80</f>
        <v>EMBOÇO, EM ARGAMASSA TRAÇO 1:2:8, PREPARO MECÂNICO, APLICADO MANUALMENTE EM PAREDES INTERNAS DE AMBIENTES COM ÁREA MENOR QUE 5M², E =17,5MM, COM TALISCAS. AF_03/2024.
EMBOÇO DAS PAREDES DO BANHEIRO.</v>
      </c>
      <c r="E80" s="39" t="n">
        <f aca="false">Orçamento!I80</f>
        <v>846.5526</v>
      </c>
      <c r="F80" s="74" t="n">
        <f aca="false">Orçamento!J80</f>
        <v>0.00294440698</v>
      </c>
      <c r="G80" s="113" t="n">
        <f aca="false">G79+F80</f>
        <v>0.908591337700999</v>
      </c>
    </row>
    <row r="81" customFormat="false" ht="15" hidden="false" customHeight="false" outlineLevel="0" collapsed="false">
      <c r="A81" s="58" t="n">
        <v>74</v>
      </c>
      <c r="B81" s="113" t="n">
        <f aca="false">A81/$A$180</f>
        <v>0.427745664739884</v>
      </c>
      <c r="C81" s="57" t="str">
        <f aca="false">Orçamento!A150</f>
        <v>9.2.1</v>
      </c>
      <c r="D81" s="114" t="str">
        <f aca="false">Orçamento!B150</f>
        <v>ELETRODUTO RÍGIDO ROSCÁVEL, PVC, DN 32 MM (1"), PARA CIRCUITOS TERMINAIS, INSTALADO EM LAJE - FORNECIMENTO E INSTALAÇÃO. AF_03/2023
</v>
      </c>
      <c r="E81" s="39" t="n">
        <f aca="false">Orçamento!I150</f>
        <v>832.77</v>
      </c>
      <c r="F81" s="74" t="n">
        <f aca="false">Orçamento!J150</f>
        <v>0.002896469518</v>
      </c>
      <c r="G81" s="113" t="n">
        <f aca="false">G80+F81</f>
        <v>0.911487807219</v>
      </c>
    </row>
    <row r="82" customFormat="false" ht="15" hidden="false" customHeight="false" outlineLevel="0" collapsed="false">
      <c r="A82" s="58" t="n">
        <v>75</v>
      </c>
      <c r="B82" s="113" t="n">
        <f aca="false">A82/$A$180</f>
        <v>0.433526011560694</v>
      </c>
      <c r="C82" s="57" t="str">
        <f aca="false">Orçamento!A94</f>
        <v>7.6</v>
      </c>
      <c r="D82" s="71" t="str">
        <f aca="false">Orçamento!B94</f>
        <v>SOLEIRA EM GRANITO, LARGURA 15 CM, ESPESSURA 2,0 CM. AF_09/2020
SOLEIRAS DAS NOVAS PORTAS.</v>
      </c>
      <c r="E82" s="39" t="n">
        <f aca="false">Orçamento!I94</f>
        <v>832.095</v>
      </c>
      <c r="F82" s="74" t="n">
        <f aca="false">Orçamento!J94</f>
        <v>0.00289412179</v>
      </c>
      <c r="G82" s="113" t="n">
        <f aca="false">G81+F82</f>
        <v>0.914381929009</v>
      </c>
    </row>
    <row r="83" customFormat="false" ht="15" hidden="false" customHeight="false" outlineLevel="0" collapsed="false">
      <c r="A83" s="58" t="n">
        <v>76</v>
      </c>
      <c r="B83" s="113" t="n">
        <f aca="false">A83/$A$180</f>
        <v>0.439306358381503</v>
      </c>
      <c r="C83" s="57" t="str">
        <f aca="false">Orçamento!A67</f>
        <v>5.5</v>
      </c>
      <c r="D83" s="71" t="str">
        <f aca="false">Orçamento!B67</f>
        <v>ARMAÇÃO DE PILAR OU VIGA DE ESTRUTURA CONVENCIONAL DE CONCRETO ARMADO UTILIZANDO AÇO CA-60 DE 5,0 MM - MONTAGEM. AF_06/2022.
ARMADURA DOS PILARETES E DAS CINTAS DE AMARRAÇÃO DA PLATIBANDA.</v>
      </c>
      <c r="E83" s="39" t="n">
        <f aca="false">Orçamento!I67</f>
        <v>814.9624</v>
      </c>
      <c r="F83" s="74" t="n">
        <f aca="false">Orçamento!J67</f>
        <v>0.002834532644</v>
      </c>
      <c r="G83" s="113" t="n">
        <f aca="false">G82+F83</f>
        <v>0.917216461653</v>
      </c>
    </row>
    <row r="84" customFormat="false" ht="15" hidden="false" customHeight="false" outlineLevel="0" collapsed="false">
      <c r="A84" s="58" t="n">
        <v>77</v>
      </c>
      <c r="B84" s="113" t="n">
        <f aca="false">A84/$A$180</f>
        <v>0.445086705202312</v>
      </c>
      <c r="C84" s="57" t="str">
        <f aca="false">Orçamento!A206</f>
        <v>11.4</v>
      </c>
      <c r="D84" s="114" t="str">
        <f aca="false">Orçamento!B206</f>
        <v>FORNECIMENTO E INSTALAÇÃO DE VASO SANITÁRIO SIFONADO COM CAIXA ACOPLADA, LOUÇA BRANCA - PADRÃO ALTO</v>
      </c>
      <c r="E84" s="39" t="n">
        <f aca="false">Orçamento!I206</f>
        <v>803.24</v>
      </c>
      <c r="F84" s="74" t="n">
        <f aca="false">Orçamento!J206</f>
        <v>0.002793760793</v>
      </c>
      <c r="G84" s="113" t="n">
        <f aca="false">G83+F84</f>
        <v>0.920010222446</v>
      </c>
    </row>
    <row r="85" customFormat="false" ht="15" hidden="false" customHeight="false" outlineLevel="0" collapsed="false">
      <c r="A85" s="58" t="n">
        <v>78</v>
      </c>
      <c r="B85" s="113" t="n">
        <f aca="false">A85/$A$180</f>
        <v>0.450867052023121</v>
      </c>
      <c r="C85" s="57" t="str">
        <f aca="false">Orçamento!A209</f>
        <v>11.7</v>
      </c>
      <c r="D85" s="114" t="str">
        <f aca="false">Orçamento!B209</f>
        <v>FORNECIMENTO E INSTALAÇÃO DE BARRA DE APOIO RETA, EM AÇO INXO POLIDO, COMPRIMENTO 60CM, FIXADA NA PAREDE </v>
      </c>
      <c r="E85" s="39" t="n">
        <f aca="false">Orçamento!I209</f>
        <v>801.26</v>
      </c>
      <c r="F85" s="74" t="n">
        <f aca="false">Orçamento!J209</f>
        <v>0.002786874126</v>
      </c>
      <c r="G85" s="113" t="n">
        <f aca="false">G84+F85</f>
        <v>0.922797096572</v>
      </c>
    </row>
    <row r="86" customFormat="false" ht="15" hidden="false" customHeight="false" outlineLevel="0" collapsed="false">
      <c r="A86" s="58" t="n">
        <v>79</v>
      </c>
      <c r="B86" s="113" t="n">
        <f aca="false">A86/$A$180</f>
        <v>0.456647398843931</v>
      </c>
      <c r="C86" s="57" t="str">
        <f aca="false">Orçamento!A126</f>
        <v>9.1.16</v>
      </c>
      <c r="D86" s="116" t="str">
        <f aca="false">Orçamento!B126</f>
        <v>TOMADA BAIXA DE EMBUTIR (2 MÓDULOS) 2P+T, 10A, INCLUINDO SUPORTE E PLACA - FORNECIMENTO E INSTALAÇÃO, AF_03/2023.         
REFERÊNCIA DO PRODUTO: HTTPS://WWW.SANTIL.COM.BR/PRODUTO/KIT-CONJUNTO-4X2-COM-2-MODULOS-2-POLOS--TERRA-10A-LIZ-TRAMONTINA/5457066                                       </v>
      </c>
      <c r="E86" s="39" t="n">
        <f aca="false">Orçamento!I126</f>
        <v>782.99</v>
      </c>
      <c r="F86" s="74" t="n">
        <f aca="false">Orçamento!J126</f>
        <v>0.002723328972</v>
      </c>
      <c r="G86" s="113" t="n">
        <f aca="false">G85+F86</f>
        <v>0.925520425544</v>
      </c>
    </row>
    <row r="87" customFormat="false" ht="15" hidden="false" customHeight="false" outlineLevel="0" collapsed="false">
      <c r="A87" s="58" t="n">
        <v>80</v>
      </c>
      <c r="B87" s="113" t="n">
        <f aca="false">A87/$A$180</f>
        <v>0.46242774566474</v>
      </c>
      <c r="C87" s="57" t="str">
        <f aca="false">Orçamento!A84</f>
        <v>6.9</v>
      </c>
      <c r="D87" s="71" t="str">
        <f aca="false">Orçamento!B84</f>
        <v>PEITORIL CIMENTO TRAÇO T1, C/ LARGURA = 22 CM, ESP = 4 CM.
PEITORIL DAS JANELAS.</v>
      </c>
      <c r="E87" s="39" t="n">
        <f aca="false">Orçamento!I84</f>
        <v>768.32</v>
      </c>
      <c r="F87" s="74" t="n">
        <f aca="false">Orçamento!J84</f>
        <v>0.00267230503</v>
      </c>
      <c r="G87" s="113" t="n">
        <f aca="false">G86+F87</f>
        <v>0.928192730574</v>
      </c>
    </row>
    <row r="88" customFormat="false" ht="15" hidden="false" customHeight="false" outlineLevel="0" collapsed="false">
      <c r="A88" s="58" t="n">
        <v>81</v>
      </c>
      <c r="B88" s="113" t="n">
        <f aca="false">A88/$A$180</f>
        <v>0.468208092485549</v>
      </c>
      <c r="C88" s="57" t="str">
        <f aca="false">Orçamento!A147</f>
        <v>9.1.37</v>
      </c>
      <c r="D88" s="114" t="str">
        <f aca="false">Orçamento!B147</f>
        <v>CAIXA DE PASSAGEM 20X20X12CM, EM CHAPA AÇO GALVANIZADO, EMBUTIDA</v>
      </c>
      <c r="E88" s="39" t="n">
        <f aca="false">Orçamento!I147</f>
        <v>721.12</v>
      </c>
      <c r="F88" s="74" t="n">
        <f aca="false">Orçamento!J147</f>
        <v>0.00250813802</v>
      </c>
      <c r="G88" s="113" t="n">
        <f aca="false">G87+F88</f>
        <v>0.930700868594</v>
      </c>
    </row>
    <row r="89" customFormat="false" ht="15" hidden="false" customHeight="false" outlineLevel="0" collapsed="false">
      <c r="A89" s="58" t="n">
        <v>82</v>
      </c>
      <c r="B89" s="113" t="n">
        <f aca="false">A89/$A$180</f>
        <v>0.473988439306358</v>
      </c>
      <c r="C89" s="57" t="str">
        <f aca="false">Orçamento!A151</f>
        <v>9.2.2</v>
      </c>
      <c r="D89" s="114" t="str">
        <f aca="false">Orçamento!B151</f>
        <v>ELETRODUTO RÍGIDO ROSCÁVEL, PVC, DN 32 MM (1"), PARA CIRCUITOS TERMINAIS, INSTALADO EM PAREDE - FORNECIMENTO E INSTALAÇÃO. AF_03/2023
</v>
      </c>
      <c r="E89" s="39" t="n">
        <f aca="false">Orçamento!I151</f>
        <v>721.08</v>
      </c>
      <c r="F89" s="74" t="n">
        <f aca="false">Orçamento!J151</f>
        <v>0.002507998895</v>
      </c>
      <c r="G89" s="113" t="n">
        <f aca="false">G88+F89</f>
        <v>0.933208867489</v>
      </c>
    </row>
    <row r="90" customFormat="false" ht="15" hidden="false" customHeight="false" outlineLevel="0" collapsed="false">
      <c r="A90" s="58" t="n">
        <v>83</v>
      </c>
      <c r="B90" s="113" t="n">
        <f aca="false">A90/$A$180</f>
        <v>0.479768786127168</v>
      </c>
      <c r="C90" s="57" t="str">
        <f aca="false">Orçamento!A172</f>
        <v>9.4.5</v>
      </c>
      <c r="D90" s="114" t="str">
        <f aca="false">Orçamento!B172</f>
        <v>FORNECIMENTO E INSTALAÇÃO EM RAMAL DE DESCARGA OU RAMAL DE ESGOTO TUBO PVC, SÉRIE NORMAL, ESGOTO PREDIAL, DN 40MM</v>
      </c>
      <c r="E90" s="39" t="n">
        <f aca="false">Orçamento!I172</f>
        <v>688.199</v>
      </c>
      <c r="F90" s="74" t="n">
        <f aca="false">Orçamento!J172</f>
        <v>0.002393635008</v>
      </c>
      <c r="G90" s="113" t="n">
        <f aca="false">G89+F90</f>
        <v>0.935602502497</v>
      </c>
    </row>
    <row r="91" customFormat="false" ht="15" hidden="false" customHeight="false" outlineLevel="0" collapsed="false">
      <c r="A91" s="58" t="n">
        <v>84</v>
      </c>
      <c r="B91" s="113" t="n">
        <f aca="false">A91/$A$180</f>
        <v>0.485549132947977</v>
      </c>
      <c r="C91" s="57" t="str">
        <f aca="false">Orçamento!A153</f>
        <v>9.2.4</v>
      </c>
      <c r="D91" s="114" t="str">
        <f aca="false">Orçamento!B153</f>
        <v>TOMADA DE REDE RJ45 - FORNECIMENTO E INSTALAÇÃO. AF_11/2019</v>
      </c>
      <c r="E91" s="39" t="n">
        <f aca="false">Orçamento!I153</f>
        <v>678.36</v>
      </c>
      <c r="F91" s="74" t="n">
        <f aca="false">Orçamento!J153</f>
        <v>0.002359413838</v>
      </c>
      <c r="G91" s="113" t="n">
        <f aca="false">G90+F91</f>
        <v>0.937961916335</v>
      </c>
    </row>
    <row r="92" customFormat="false" ht="15" hidden="false" customHeight="false" outlineLevel="0" collapsed="false">
      <c r="A92" s="58" t="n">
        <v>85</v>
      </c>
      <c r="B92" s="113" t="n">
        <f aca="false">A92/$A$180</f>
        <v>0.491329479768786</v>
      </c>
      <c r="C92" s="57" t="str">
        <f aca="false">Orçamento!A53</f>
        <v>4.2.2</v>
      </c>
      <c r="D92" s="71" t="str">
        <f aca="false">Orçamento!B53</f>
        <v>ARMAÇÃO DE PILAR OU VIGA DE ESTRUTURA CONVENCIONAL DE CONCRETO ARMADO UTILIZANDO AÇO CA-50 DE 8,0 MM - MONTAGEM. AF_06/2022.
ARMADURA DAS VIGAS.</v>
      </c>
      <c r="E92" s="39" t="n">
        <f aca="false">Orçamento!I53</f>
        <v>671.824</v>
      </c>
      <c r="F92" s="74" t="n">
        <f aca="false">Orçamento!J53</f>
        <v>0.002336680881</v>
      </c>
      <c r="G92" s="113" t="n">
        <f aca="false">G91+F92</f>
        <v>0.940298597216</v>
      </c>
    </row>
    <row r="93" customFormat="false" ht="15" hidden="false" customHeight="false" outlineLevel="0" collapsed="false">
      <c r="A93" s="58" t="n">
        <v>86</v>
      </c>
      <c r="B93" s="113" t="n">
        <f aca="false">A93/$A$180</f>
        <v>0.497109826589595</v>
      </c>
      <c r="C93" s="57" t="str">
        <f aca="false">Orçamento!A11</f>
        <v>1.2</v>
      </c>
      <c r="D93" s="71" t="str">
        <f aca="false">Orçamento!B11</f>
        <v>FORNECIMENTO E INSTALAÇÃO DE PLACA DE OBRA COM CHAPA GALVANIZADA E ESTRUTURA DE MADEIRA. AF_03/2022_PS</v>
      </c>
      <c r="E93" s="36" t="n">
        <f aca="false">Orçamento!I11</f>
        <v>612.78</v>
      </c>
      <c r="F93" s="74" t="n">
        <f aca="false">Orçamento!J11</f>
        <v>0.002131319081</v>
      </c>
      <c r="G93" s="113" t="n">
        <f aca="false">G92+F93</f>
        <v>0.942429916297</v>
      </c>
    </row>
    <row r="94" customFormat="false" ht="15" hidden="false" customHeight="false" outlineLevel="0" collapsed="false">
      <c r="A94" s="58" t="n">
        <v>87</v>
      </c>
      <c r="B94" s="113" t="n">
        <f aca="false">A94/$A$180</f>
        <v>0.502890173410405</v>
      </c>
      <c r="C94" s="57" t="str">
        <f aca="false">Orçamento!A140</f>
        <v>9.1.30</v>
      </c>
      <c r="D94" s="114" t="str">
        <f aca="false">Orçamento!B140</f>
        <v>QUADRO DE DISTRIBUIÇÃO DE ENERGIA EM CHAPA DE AÇO GALVANIZADO, DE EMBUTIR, COM BARRAMENTO TRIFÁSICO, PARA 24 DISJUNTORES DIN 100A - FORNECIMENTO E INSTALAÇÃO. AF_10/2020 </v>
      </c>
      <c r="E94" s="39" t="n">
        <f aca="false">Orçamento!I140</f>
        <v>608.87</v>
      </c>
      <c r="F94" s="74" t="n">
        <f aca="false">Orçamento!J140</f>
        <v>0.002117719653</v>
      </c>
      <c r="G94" s="113" t="n">
        <f aca="false">G93+F94</f>
        <v>0.94454763595</v>
      </c>
    </row>
    <row r="95" customFormat="false" ht="15" hidden="false" customHeight="false" outlineLevel="0" collapsed="false">
      <c r="A95" s="58" t="n">
        <v>88</v>
      </c>
      <c r="B95" s="113" t="n">
        <f aca="false">A95/$A$180</f>
        <v>0.508670520231214</v>
      </c>
      <c r="C95" s="57" t="str">
        <f aca="false">Orçamento!A141</f>
        <v>9.1.31</v>
      </c>
      <c r="D95" s="114" t="str">
        <f aca="false">Orçamento!B141</f>
        <v>QUADRO DE DISTRIBUIÇÃO DE ENERGIA EM CHAPA DE AÇO GALVANIZADO, DE EMBUTIR, COM BARRAMENTO TRIFÁSICO, PARA 18 DISJUNTORES DIN 100A - FORNECIMENTO E INSTALAÇÃO. AF_10/2020 </v>
      </c>
      <c r="E95" s="39" t="n">
        <f aca="false">Orçamento!I141</f>
        <v>580.79</v>
      </c>
      <c r="F95" s="74" t="n">
        <f aca="false">Orçamento!J141</f>
        <v>0.002020054194</v>
      </c>
      <c r="G95" s="113" t="n">
        <f aca="false">G94+F95</f>
        <v>0.946567690144</v>
      </c>
    </row>
    <row r="96" customFormat="false" ht="15" hidden="false" customHeight="false" outlineLevel="0" collapsed="false">
      <c r="A96" s="58" t="n">
        <v>89</v>
      </c>
      <c r="B96" s="113" t="n">
        <f aca="false">A96/$A$180</f>
        <v>0.514450867052023</v>
      </c>
      <c r="C96" s="57" t="str">
        <f aca="false">Orçamento!A203</f>
        <v>11.1</v>
      </c>
      <c r="D96" s="114" t="str">
        <f aca="false">Orçamento!B203</f>
        <v>FORNECIMENTO E INSTALAÇÃO DE DUCHA HIGIÊNICA COM REGISTRO, LINHA ASPEN, REF. 1984 C35 DA DECA OU SIMILAR</v>
      </c>
      <c r="E96" s="39" t="n">
        <f aca="false">Orçamento!I203</f>
        <v>562.08</v>
      </c>
      <c r="F96" s="74" t="n">
        <f aca="false">Orçamento!J203</f>
        <v>0.001954978669</v>
      </c>
      <c r="G96" s="113" t="n">
        <f aca="false">G95+F96</f>
        <v>0.948522668813</v>
      </c>
    </row>
    <row r="97" customFormat="false" ht="15" hidden="false" customHeight="false" outlineLevel="0" collapsed="false">
      <c r="A97" s="58" t="n">
        <v>90</v>
      </c>
      <c r="B97" s="113" t="n">
        <f aca="false">A97/$A$180</f>
        <v>0.520231213872832</v>
      </c>
      <c r="C97" s="57" t="str">
        <f aca="false">Orçamento!A210</f>
        <v>11.8</v>
      </c>
      <c r="D97" s="114" t="str">
        <f aca="false">Orçamento!B210</f>
        <v>FORNECIMENTO E INSTALAÇÃO DE BARRA DE APOIO, PARA LAVATÓRIO,FIXA, CONSTITUIDA DE DUAS BARRAS LATERAIS EM "U", EM AÇO INOX, D=1 1/4", JACKWAL OU SIMILAR</v>
      </c>
      <c r="E97" s="39" t="n">
        <f aca="false">Orçamento!I210</f>
        <v>528.61</v>
      </c>
      <c r="F97" s="74" t="n">
        <f aca="false">Orçamento!J210</f>
        <v>0.001838566173</v>
      </c>
      <c r="G97" s="113" t="n">
        <f aca="false">G96+F97</f>
        <v>0.950361234986</v>
      </c>
    </row>
    <row r="98" customFormat="false" ht="15" hidden="false" customHeight="false" outlineLevel="0" collapsed="false">
      <c r="A98" s="58" t="n">
        <v>91</v>
      </c>
      <c r="B98" s="113" t="n">
        <f aca="false">A98/$A$180</f>
        <v>0.526011560693642</v>
      </c>
      <c r="C98" s="57" t="str">
        <f aca="false">Orçamento!A23</f>
        <v>2.2</v>
      </c>
      <c r="D98" s="71" t="str">
        <f aca="false">Orçamento!B23</f>
        <v>ESCAVAÇÃO MANUAL PARA VIGA BALDRAME OU SAPATA CORRIDA (INCLUINDO ESCAVAÇÃO PARA COLOCAÇÃO DE FÔRMAS). AF_01/2024.
ESCAVAÇÃO PARA AS VIGAS BALDRAMES.</v>
      </c>
      <c r="E98" s="36" t="n">
        <f aca="false">Orçamento!I23</f>
        <v>514.2038</v>
      </c>
      <c r="F98" s="74" t="n">
        <f aca="false">Orçamento!J23</f>
        <v>0.001788459758</v>
      </c>
      <c r="G98" s="113" t="n">
        <f aca="false">G97+F98</f>
        <v>0.952149694744</v>
      </c>
    </row>
    <row r="99" customFormat="false" ht="15" hidden="false" customHeight="false" outlineLevel="0" collapsed="false">
      <c r="A99" s="58" t="n">
        <v>92</v>
      </c>
      <c r="B99" s="113" t="n">
        <f aca="false">A99/$A$180</f>
        <v>0.531791907514451</v>
      </c>
      <c r="C99" s="57" t="str">
        <f aca="false">Orçamento!A142</f>
        <v>9.1.32</v>
      </c>
      <c r="D99" s="114" t="str">
        <f aca="false">Orçamento!B142</f>
        <v>CAIXA RETANGULAR 4" X 2" BAIXA (0,30 M DO PISO), PVC, INSTALADA EM PAREDE - FORNECIMENTO E INSTALAÇÃO. AF_03/2023 </v>
      </c>
      <c r="E99" s="39" t="n">
        <f aca="false">Orçamento!I142</f>
        <v>493.56</v>
      </c>
      <c r="F99" s="74" t="n">
        <f aca="false">Orçamento!J142</f>
        <v>0.001716658255</v>
      </c>
      <c r="G99" s="113" t="n">
        <f aca="false">G98+F99</f>
        <v>0.953866352999</v>
      </c>
    </row>
    <row r="100" customFormat="false" ht="15" hidden="false" customHeight="false" outlineLevel="0" collapsed="false">
      <c r="A100" s="58" t="n">
        <v>93</v>
      </c>
      <c r="B100" s="113" t="n">
        <f aca="false">A100/$A$180</f>
        <v>0.53757225433526</v>
      </c>
      <c r="C100" s="57" t="str">
        <f aca="false">Orçamento!A14</f>
        <v>1.5</v>
      </c>
      <c r="D100" s="71" t="str">
        <f aca="false">Orçamento!B14</f>
        <v>REMOÇÃO DE RAÍZES REMANESCENTES DE TRONCO DE ÁRVORE COM DIÂMETRO MAIOR OU IGUAL A 0,20 M E MENOR QUE 0,40 M. AF_03/2024</v>
      </c>
      <c r="E100" s="39" t="n">
        <f aca="false">Orçamento!I14</f>
        <v>483.33</v>
      </c>
      <c r="F100" s="74" t="n">
        <f aca="false">Orçamento!J14</f>
        <v>0.001681077142</v>
      </c>
      <c r="G100" s="113" t="n">
        <f aca="false">G99+F100</f>
        <v>0.955547430141</v>
      </c>
    </row>
    <row r="101" customFormat="false" ht="15" hidden="false" customHeight="false" outlineLevel="0" collapsed="false">
      <c r="A101" s="58" t="n">
        <v>94</v>
      </c>
      <c r="B101" s="113" t="n">
        <f aca="false">A101/$A$180</f>
        <v>0.543352601156069</v>
      </c>
      <c r="C101" s="57" t="str">
        <f aca="false">Orçamento!A219</f>
        <v>12.4</v>
      </c>
      <c r="D101" s="71" t="str">
        <f aca="false">Orçamento!B219</f>
        <v>LIMPEZA GERAL
LIMPEZA FINAL DE OBRA.</v>
      </c>
      <c r="E101" s="36" t="n">
        <f aca="false">Orçamento!I219</f>
        <v>453</v>
      </c>
      <c r="F101" s="74" t="n">
        <f aca="false">Orçamento!J219</f>
        <v>0.001575585926</v>
      </c>
      <c r="G101" s="113" t="n">
        <f aca="false">G100+F101</f>
        <v>0.957123016067</v>
      </c>
    </row>
    <row r="102" customFormat="false" ht="15" hidden="false" customHeight="false" outlineLevel="0" collapsed="false">
      <c r="A102" s="58" t="n">
        <v>95</v>
      </c>
      <c r="B102" s="113" t="n">
        <f aca="false">A102/$A$180</f>
        <v>0.549132947976879</v>
      </c>
      <c r="C102" s="57" t="str">
        <f aca="false">Orçamento!A130</f>
        <v>9.1.20</v>
      </c>
      <c r="D102" s="116" t="str">
        <f aca="false">Orçamento!B130</f>
        <v>LUMINÁRIA ARANDELA TIPO TARTARUGA, DE SOBREPOR, COM 1 LÂMPADA LED DE 6W, SEM REATOR - FORNECIMENTO E INSTALAÇÃO. AF_02/2020.
REFERÊNCIA DO PRODUTO: HTTPS://WWW.GLIGHT.COM.BR/PRODUTO/809/TARTARUGAS/3292/LUMINARIA-TARTARUGA-LED-BRANCA-6W-6000K-AUTOVOLT</v>
      </c>
      <c r="E102" s="39" t="n">
        <f aca="false">Orçamento!I130</f>
        <v>425.25</v>
      </c>
      <c r="F102" s="74" t="n">
        <f aca="false">Orçamento!J130</f>
        <v>0.001479068245</v>
      </c>
      <c r="G102" s="113" t="n">
        <f aca="false">G101+F102</f>
        <v>0.958602084312</v>
      </c>
    </row>
    <row r="103" customFormat="false" ht="15" hidden="false" customHeight="false" outlineLevel="0" collapsed="false">
      <c r="A103" s="58" t="n">
        <v>96</v>
      </c>
      <c r="B103" s="113" t="n">
        <f aca="false">A103/$A$180</f>
        <v>0.554913294797688</v>
      </c>
      <c r="C103" s="57" t="str">
        <f aca="false">Orçamento!A33</f>
        <v>3.1.4</v>
      </c>
      <c r="D103" s="71" t="str">
        <f aca="false">Orçamento!B33</f>
        <v>ARMAÇÃO DE SAPATA ISOLADA, VIGA BALDRAME E SAPATA CORRIDA UTILIZANDO AÇO CA-60 DE 5 MM - MONTAGEM. AF_01/2024.
ARMADURA DAS SAPATAS.</v>
      </c>
      <c r="E103" s="39" t="n">
        <f aca="false">Orçamento!I33</f>
        <v>415.668</v>
      </c>
      <c r="F103" s="74" t="n">
        <f aca="false">Orçamento!J33</f>
        <v>0.001445740951</v>
      </c>
      <c r="G103" s="113" t="n">
        <f aca="false">G102+F103</f>
        <v>0.960047825263</v>
      </c>
    </row>
    <row r="104" customFormat="false" ht="15" hidden="false" customHeight="false" outlineLevel="0" collapsed="false">
      <c r="A104" s="58" t="n">
        <v>97</v>
      </c>
      <c r="B104" s="113" t="n">
        <f aca="false">A104/$A$180</f>
        <v>0.560693641618497</v>
      </c>
      <c r="C104" s="57" t="str">
        <f aca="false">Orçamento!A104</f>
        <v>8.2.4</v>
      </c>
      <c r="D104" s="71" t="str">
        <f aca="false">Orçamento!B104</f>
        <v>JANELA DE ALUMÍNIO DE CORRER COM 2 FOLHAS PARA VIDROS, COM VIDROS, BATENTE, ACABAMENTO COM ACETATO OU BRILHANTE E FERRAGENS. EXCLUSIVE ALIZAR E CONTRAMARCO. FORNECIMENTO E INSTALAÇÃO. AF_12/2019</v>
      </c>
      <c r="E104" s="39" t="n">
        <f aca="false">Orçamento!I104</f>
        <v>404.376</v>
      </c>
      <c r="F104" s="74" t="n">
        <f aca="false">Orçamento!J104</f>
        <v>0.00140646608</v>
      </c>
      <c r="G104" s="113" t="n">
        <f aca="false">G103+F104</f>
        <v>0.961454291343</v>
      </c>
    </row>
    <row r="105" customFormat="false" ht="15" hidden="false" customHeight="false" outlineLevel="0" collapsed="false">
      <c r="A105" s="58" t="n">
        <v>98</v>
      </c>
      <c r="B105" s="113" t="n">
        <f aca="false">A105/$A$180</f>
        <v>0.566473988439306</v>
      </c>
      <c r="C105" s="57" t="str">
        <f aca="false">Orçamento!A145</f>
        <v>9.1.35</v>
      </c>
      <c r="D105" s="114" t="str">
        <f aca="false">Orçamento!B145</f>
        <v>CAIXA OCTOGONAL 3X3'', PVC, INSTALADA EM LAJE. FORNECIMENTO E INSTALAÇÃO. AF_03/2023</v>
      </c>
      <c r="E105" s="39" t="n">
        <f aca="false">Orçamento!I145</f>
        <v>390.39</v>
      </c>
      <c r="F105" s="74" t="n">
        <f aca="false">Orçamento!J145</f>
        <v>0.001357821169</v>
      </c>
      <c r="G105" s="113" t="n">
        <f aca="false">G104+F105</f>
        <v>0.962812112512</v>
      </c>
    </row>
    <row r="106" customFormat="false" ht="15" hidden="false" customHeight="false" outlineLevel="0" collapsed="false">
      <c r="A106" s="58" t="n">
        <v>99</v>
      </c>
      <c r="B106" s="113" t="n">
        <f aca="false">A106/$A$180</f>
        <v>0.572254335260116</v>
      </c>
      <c r="C106" s="57" t="str">
        <f aca="false">Orçamento!A102</f>
        <v>8.2.2</v>
      </c>
      <c r="D106" s="71" t="str">
        <f aca="false">Orçamento!B102</f>
        <v>FECHADURA DE EMBUTIR COM CILINDRO, EXTERNA, COMPLETA, ACABAMENTO PADRÃO POPULAR, INCLUSO EXECUÇÃO DE FURO - FORNECIMENTO E INSTALAÇÃO. AF_12/2019</v>
      </c>
      <c r="E106" s="39" t="n">
        <f aca="false">Orçamento!I102</f>
        <v>386.46</v>
      </c>
      <c r="F106" s="74" t="n">
        <f aca="false">Orçamento!J102</f>
        <v>0.001344152179</v>
      </c>
      <c r="G106" s="113" t="n">
        <f aca="false">G105+F106</f>
        <v>0.964156264691</v>
      </c>
    </row>
    <row r="107" customFormat="false" ht="15" hidden="false" customHeight="false" outlineLevel="0" collapsed="false">
      <c r="A107" s="58" t="n">
        <v>100</v>
      </c>
      <c r="B107" s="113" t="n">
        <f aca="false">A107/$A$180</f>
        <v>0.578034682080925</v>
      </c>
      <c r="C107" s="57" t="str">
        <f aca="false">Orçamento!A163</f>
        <v>9.3.3</v>
      </c>
      <c r="D107" s="114" t="str">
        <f aca="false">Orçamento!B163</f>
        <v>FORNECIMENTO E INSTALAÇÃO DE TUBO, PVC, SOLDÁVEL, DN 25MM, INSTALADO EM RAMAL DE DISTRIBUIÇÃO DE ÁGUA</v>
      </c>
      <c r="E107" s="39" t="n">
        <f aca="false">Orçamento!I163</f>
        <v>373.821</v>
      </c>
      <c r="F107" s="74" t="n">
        <f aca="false">Orçamento!J163</f>
        <v>0.001300192288</v>
      </c>
      <c r="G107" s="113" t="n">
        <f aca="false">G106+F107</f>
        <v>0.965456456979</v>
      </c>
    </row>
    <row r="108" customFormat="false" ht="15" hidden="false" customHeight="false" outlineLevel="0" collapsed="false">
      <c r="A108" s="58" t="n">
        <v>101</v>
      </c>
      <c r="B108" s="113" t="n">
        <f aca="false">A108/$A$180</f>
        <v>0.583815028901734</v>
      </c>
      <c r="C108" s="57" t="str">
        <f aca="false">Orçamento!A68</f>
        <v>5.6</v>
      </c>
      <c r="D108" s="71" t="str">
        <f aca="false">Orçamento!B68</f>
        <v>CONCRETO FCK = 15MPA, TRAÇO 1:3,4:3,5 (EM MASSA SECA DE CIMENTO/ AREIA MÉDIA/ BRITA 1) - PREPARO MECÂNICO COM BETONEIRA 600 L. AF_05/2021.
CONCRETO DOS PILARETES E DA CINTA DE AMARRAÇÃO DA PLATIBANDA.</v>
      </c>
      <c r="E108" s="39" t="n">
        <f aca="false">Orçamento!I68</f>
        <v>367.6352</v>
      </c>
      <c r="F108" s="74" t="n">
        <f aca="false">Orçamento!J68</f>
        <v>0.001278677366</v>
      </c>
      <c r="G108" s="113" t="n">
        <f aca="false">G107+F108</f>
        <v>0.966735134345</v>
      </c>
    </row>
    <row r="109" customFormat="false" ht="15" hidden="false" customHeight="false" outlineLevel="0" collapsed="false">
      <c r="A109" s="58" t="n">
        <v>102</v>
      </c>
      <c r="B109" s="113" t="n">
        <f aca="false">A109/$A$180</f>
        <v>0.589595375722543</v>
      </c>
      <c r="C109" s="57" t="str">
        <f aca="false">Orçamento!A66</f>
        <v>5.4</v>
      </c>
      <c r="D109" s="71" t="str">
        <f aca="false">Orçamento!B66</f>
        <v>RUFO EM PLACA DE CONCRETO L = 0,34 M.
RUFO PARA A ÁREA DA COLUNA D'ÁGUA.</v>
      </c>
      <c r="E109" s="39" t="n">
        <f aca="false">Orçamento!I66</f>
        <v>347.0352</v>
      </c>
      <c r="F109" s="74" t="n">
        <f aca="false">Orçamento!J66</f>
        <v>0.001207028205</v>
      </c>
      <c r="G109" s="113" t="n">
        <f aca="false">G108+F109</f>
        <v>0.96794216255</v>
      </c>
    </row>
    <row r="110" customFormat="false" ht="15" hidden="false" customHeight="false" outlineLevel="0" collapsed="false">
      <c r="A110" s="58" t="n">
        <v>103</v>
      </c>
      <c r="B110" s="113" t="n">
        <f aca="false">A110/$A$180</f>
        <v>0.595375722543353</v>
      </c>
      <c r="C110" s="57" t="str">
        <f aca="false">Orçamento!A135</f>
        <v>9.1.25</v>
      </c>
      <c r="D110" s="114" t="str">
        <f aca="false">Orçamento!B135</f>
        <v>LUVA PARA ELETRODUTO, PVC, ROSCÁVEL, DN 25 MM (3/4"), PARA CIRCUITOS TERMINAIS, INSTALADA EM LAJE - FORNECIMENTO E INSTALAÇÃO. AF_03/2023 </v>
      </c>
      <c r="E110" s="39" t="n">
        <f aca="false">Orçamento!I135</f>
        <v>337.02</v>
      </c>
      <c r="F110" s="74" t="n">
        <f aca="false">Orçamento!J135</f>
        <v>0.001172194191</v>
      </c>
      <c r="G110" s="113" t="n">
        <f aca="false">G109+F110</f>
        <v>0.969114356741</v>
      </c>
    </row>
    <row r="111" customFormat="false" ht="15" hidden="false" customHeight="false" outlineLevel="0" collapsed="false">
      <c r="A111" s="58" t="n">
        <v>104</v>
      </c>
      <c r="B111" s="58" t="n">
        <f aca="false">A111/$A$180</f>
        <v>0.601156069364162</v>
      </c>
      <c r="C111" s="57" t="str">
        <f aca="false">Orçamento!A10</f>
        <v>1.1</v>
      </c>
      <c r="D111" s="71" t="str">
        <f aca="false">Orçamento!B10</f>
        <v>ANOTAÇÃO DE RESPONSABILIDADE TÉCNICA - ART/CREA-RN.</v>
      </c>
      <c r="E111" s="36" t="n">
        <f aca="false">Orçamento!I10</f>
        <v>335.5</v>
      </c>
      <c r="F111" s="74" t="n">
        <f aca="false">Orçamento!J10</f>
        <v>0.001166907457</v>
      </c>
      <c r="G111" s="113" t="n">
        <f aca="false">G110+F111</f>
        <v>0.970281264198</v>
      </c>
    </row>
    <row r="112" customFormat="false" ht="15" hidden="false" customHeight="false" outlineLevel="0" collapsed="false">
      <c r="A112" s="58" t="n">
        <v>105</v>
      </c>
      <c r="B112" s="113" t="n">
        <f aca="false">A112/$A$180</f>
        <v>0.606936416184971</v>
      </c>
      <c r="C112" s="57" t="str">
        <f aca="false">Orçamento!A136</f>
        <v>9.1.26</v>
      </c>
      <c r="D112" s="114" t="str">
        <f aca="false">Orçamento!B136</f>
        <v>LUVA PARA ELETRODUTO, PVC, ROSCÁVEL, DN 32 MM (1"), PARA CIRCUITOS TERMINAIS, INSTALADA EM LAJE - FORNECIMENTO E INSTALAÇÃO. AF_03/2023 </v>
      </c>
      <c r="E112" s="39" t="n">
        <f aca="false">Orçamento!I136</f>
        <v>314.65</v>
      </c>
      <c r="F112" s="74" t="n">
        <f aca="false">Orçamento!J136</f>
        <v>0.001094388767</v>
      </c>
      <c r="G112" s="113" t="n">
        <f aca="false">G111+F112</f>
        <v>0.971375652965</v>
      </c>
    </row>
    <row r="113" customFormat="false" ht="15" hidden="false" customHeight="false" outlineLevel="0" collapsed="false">
      <c r="A113" s="58" t="n">
        <v>106</v>
      </c>
      <c r="B113" s="113" t="n">
        <f aca="false">A113/$A$180</f>
        <v>0.61271676300578</v>
      </c>
      <c r="C113" s="57" t="str">
        <f aca="false">Orçamento!A158</f>
        <v>9.2.9</v>
      </c>
      <c r="D113" s="114" t="str">
        <f aca="false">Orçamento!B158</f>
        <v>CAIXA DE PASSAGEM PVC, 4" X 2", EMBUTIR, P/ELETRODUTO - REV 01 </v>
      </c>
      <c r="E113" s="39" t="n">
        <f aca="false">Orçamento!I158</f>
        <v>298.35</v>
      </c>
      <c r="F113" s="74" t="n">
        <f aca="false">Orçamento!J158</f>
        <v>0.001037695499</v>
      </c>
      <c r="G113" s="113" t="n">
        <f aca="false">G112+F113</f>
        <v>0.972413348464</v>
      </c>
    </row>
    <row r="114" customFormat="false" ht="15" hidden="false" customHeight="false" outlineLevel="0" collapsed="false">
      <c r="A114" s="58" t="n">
        <v>107</v>
      </c>
      <c r="B114" s="113" t="n">
        <f aca="false">A114/$A$180</f>
        <v>0.61849710982659</v>
      </c>
      <c r="C114" s="57" t="str">
        <f aca="false">Orçamento!A166</f>
        <v>9.3.6</v>
      </c>
      <c r="D114" s="114" t="str">
        <f aca="false">Orçamento!B166</f>
        <v>FORNECIMENTO E INSTALAÇÃO DE TUBO, PVC, SOLDÁVEL, DN 40MM, INSTALADO EM RAMAL DE DISTRIBUIÇÃO DE ÁGUA</v>
      </c>
      <c r="E114" s="39" t="n">
        <f aca="false">Orçamento!I166</f>
        <v>288.5563</v>
      </c>
      <c r="F114" s="74" t="n">
        <f aca="false">Orçamento!J166</f>
        <v>0.001003631888</v>
      </c>
      <c r="G114" s="113" t="n">
        <f aca="false">G113+F114</f>
        <v>0.973416980352</v>
      </c>
    </row>
    <row r="115" customFormat="false" ht="15" hidden="false" customHeight="false" outlineLevel="0" collapsed="false">
      <c r="A115" s="58" t="n">
        <v>108</v>
      </c>
      <c r="B115" s="113" t="n">
        <f aca="false">A115/$A$180</f>
        <v>0.624277456647399</v>
      </c>
      <c r="C115" s="57" t="str">
        <f aca="false">Orçamento!A129</f>
        <v>9.1.19</v>
      </c>
      <c r="D115" s="116" t="str">
        <f aca="false">Orçamento!B129</f>
        <v>REFLETOR SLIM LED 50W DE POTÊNCIA, BRANCO FRIO, 6500K, AUTOVOLT, MARCA G-LIGHT OU SIMILAR.        
REFERÊNCIA DO PRODUTO: HTTPS://OUROLUX.COM.BR/SUPERLED-PROJETOR-SLIM-50W-BIV-BRANCO-6500K.HTML</v>
      </c>
      <c r="E115" s="39" t="n">
        <f aca="false">Orçamento!I129</f>
        <v>285.92</v>
      </c>
      <c r="F115" s="74" t="n">
        <f aca="false">Orçamento!J129</f>
        <v>0.000994462534</v>
      </c>
      <c r="G115" s="113" t="n">
        <f aca="false">G114+F115</f>
        <v>0.974411442886</v>
      </c>
    </row>
    <row r="116" customFormat="false" ht="15" hidden="false" customHeight="false" outlineLevel="0" collapsed="false">
      <c r="A116" s="58" t="n">
        <v>109</v>
      </c>
      <c r="B116" s="113" t="n">
        <f aca="false">A116/$A$180</f>
        <v>0.630057803468208</v>
      </c>
      <c r="C116" s="57" t="str">
        <f aca="false">Orçamento!A120</f>
        <v>9.1.10</v>
      </c>
      <c r="D116" s="116" t="str">
        <f aca="false">Orçamento!B120</f>
        <v>INTERRUPTOR DIFERENCIAL RESIDUAL - IDR 4P DR 2X40A/30MA.  
REFERÊNCIA DO PRODUTO: HTTPS://WWW.SE.COM/BR/PT/PRODUCT/A9R91440/INTERRUPTOR-DIFERENCIAL-RESIDUAL-ACTI9-IID-4P-40A-30MA-SI-415V-A9R91440/</v>
      </c>
      <c r="E116" s="39" t="n">
        <f aca="false">Orçamento!I120</f>
        <v>275.94</v>
      </c>
      <c r="F116" s="74" t="n">
        <f aca="false">Orçamento!J120</f>
        <v>0.0009597509501</v>
      </c>
      <c r="G116" s="113" t="n">
        <f aca="false">G115+F116</f>
        <v>0.9753711938361</v>
      </c>
    </row>
    <row r="117" customFormat="false" ht="15" hidden="false" customHeight="false" outlineLevel="0" collapsed="false">
      <c r="A117" s="58" t="n">
        <v>110</v>
      </c>
      <c r="B117" s="113" t="n">
        <f aca="false">A117/$A$180</f>
        <v>0.635838150289017</v>
      </c>
      <c r="C117" s="57" t="str">
        <f aca="false">Orçamento!A144</f>
        <v>9.1.34</v>
      </c>
      <c r="D117" s="114" t="str">
        <f aca="false">Orçamento!B144</f>
        <v>CAIXA RETANGULAR 4" X 2" ALTA (2,0 M DO PISO), PVC, INSTALADA EM PAREDE - FORNECIMENTO E INSTALAÇÃO. AF_03/2023 </v>
      </c>
      <c r="E117" s="39" t="n">
        <f aca="false">Orçamento!I144</f>
        <v>273.77</v>
      </c>
      <c r="F117" s="74" t="n">
        <f aca="false">Orçamento!J144</f>
        <v>0.0009522034413</v>
      </c>
      <c r="G117" s="113" t="n">
        <f aca="false">G116+F117</f>
        <v>0.9763233972774</v>
      </c>
    </row>
    <row r="118" customFormat="false" ht="15" hidden="false" customHeight="false" outlineLevel="0" collapsed="false">
      <c r="A118" s="58" t="n">
        <v>111</v>
      </c>
      <c r="B118" s="113" t="n">
        <f aca="false">A118/$A$180</f>
        <v>0.641618497109827</v>
      </c>
      <c r="C118" s="57" t="str">
        <f aca="false">Orçamento!A59</f>
        <v>4.3.2</v>
      </c>
      <c r="D118" s="71" t="str">
        <f aca="false">Orçamento!B59</f>
        <v>VERGA PRÉ-MOLDADA COM ATÉ 1,5 M DE VÃO, ESPESSURA DE *15* CM. AF_03/2024.
VERGAS DAS JANELAS E PORTAS.</v>
      </c>
      <c r="E118" s="39" t="n">
        <f aca="false">Orçamento!I59</f>
        <v>273.6657</v>
      </c>
      <c r="F118" s="74" t="n">
        <f aca="false">Orçamento!J59</f>
        <v>0.000951840674</v>
      </c>
      <c r="G118" s="113" t="n">
        <f aca="false">G117+F118</f>
        <v>0.9772752379514</v>
      </c>
    </row>
    <row r="119" customFormat="false" ht="15" hidden="false" customHeight="false" outlineLevel="0" collapsed="false">
      <c r="A119" s="58" t="n">
        <v>112</v>
      </c>
      <c r="B119" s="113" t="n">
        <f aca="false">A119/$A$180</f>
        <v>0.647398843930636</v>
      </c>
      <c r="C119" s="57" t="str">
        <f aca="false">Orçamento!A13</f>
        <v>1.4</v>
      </c>
      <c r="D119" s="71" t="str">
        <f aca="false">Orçamento!B13</f>
        <v>CORTE RASO E RECORTE DE ÁRVORE COM DIÂMETRO DE TRONCO MAIOR OU IGUAL A 0,20 M E MENOR QUE 0,40 M. AF_03/2024</v>
      </c>
      <c r="E119" s="39" t="n">
        <f aca="false">Orçamento!I13</f>
        <v>265.8</v>
      </c>
      <c r="F119" s="74" t="n">
        <f aca="false">Orçamento!J13</f>
        <v>0.0009244828678</v>
      </c>
      <c r="G119" s="113" t="n">
        <f aca="false">G118+F119</f>
        <v>0.9781997208192</v>
      </c>
    </row>
    <row r="120" customFormat="false" ht="15" hidden="false" customHeight="false" outlineLevel="0" collapsed="false">
      <c r="A120" s="58" t="n">
        <v>113</v>
      </c>
      <c r="B120" s="113" t="n">
        <f aca="false">A120/$A$180</f>
        <v>0.653179190751445</v>
      </c>
      <c r="C120" s="57" t="str">
        <f aca="false">Orçamento!A134</f>
        <v>9.1.24</v>
      </c>
      <c r="D120" s="114" t="str">
        <f aca="false">Orçamento!B134</f>
        <v>ELETRODUTO RÍGIDO ROSCÁVEL, PVC, DN 32 MM (1"), PARA CIRCUITOS TERMINAIS, INSTALADO EM PAREDE - FORNECIMENTO E INSTALAÇÃO. AF_03/2023
</v>
      </c>
      <c r="E120" s="39" t="n">
        <f aca="false">Orçamento!I134</f>
        <v>260.39</v>
      </c>
      <c r="F120" s="74" t="n">
        <f aca="false">Orçamento!J134</f>
        <v>0.0009056662676</v>
      </c>
      <c r="G120" s="113" t="n">
        <f aca="false">G119+F120</f>
        <v>0.9791053870868</v>
      </c>
    </row>
    <row r="121" customFormat="false" ht="15" hidden="false" customHeight="false" outlineLevel="0" collapsed="false">
      <c r="A121" s="58" t="n">
        <v>114</v>
      </c>
      <c r="B121" s="113" t="n">
        <f aca="false">A121/$A$180</f>
        <v>0.658959537572254</v>
      </c>
      <c r="C121" s="57" t="str">
        <f aca="false">Orçamento!A177</f>
        <v>9.4.10</v>
      </c>
      <c r="D121" s="114" t="str">
        <f aca="false">Orçamento!B177</f>
        <v>FORNECIMENTO E INSTALAÇÃO DE CURVA CURTA 90º, PVC. SÉRIE NORMAL, ESGOTO PREDIAL, DN 100MM, JUNTA SOLDÁVEL INSTALADO EM RAMAL DE DESCARGA OU DE ESGOTO SANITÁRIO.</v>
      </c>
      <c r="E121" s="39" t="n">
        <f aca="false">Orçamento!I177</f>
        <v>250.3</v>
      </c>
      <c r="F121" s="74" t="n">
        <f aca="false">Orçamento!J177</f>
        <v>0.000870572091</v>
      </c>
      <c r="G121" s="113" t="n">
        <f aca="false">G120+F121</f>
        <v>0.9799759591778</v>
      </c>
    </row>
    <row r="122" customFormat="false" ht="15" hidden="false" customHeight="false" outlineLevel="0" collapsed="false">
      <c r="A122" s="58" t="n">
        <v>115</v>
      </c>
      <c r="B122" s="113" t="n">
        <f aca="false">A122/$A$180</f>
        <v>0.664739884393063</v>
      </c>
      <c r="C122" s="57" t="str">
        <f aca="false">Orçamento!A69</f>
        <v>5.7</v>
      </c>
      <c r="D122" s="71" t="str">
        <f aca="false">Orçamento!B69</f>
        <v>LANÇAMENTO COM USO DE BALDES, ADENSAMENTO E ACABAMENTO DE CONCRETO EM ESTRUTURAS. AF_02/2022.
LANÇAMENTO DO CONCRETO DOS PILARETES E DA CINTA DE AMARRAÇÃO DA PLATIBANDA.</v>
      </c>
      <c r="E122" s="39" t="n">
        <f aca="false">Orçamento!I69</f>
        <v>244.1268</v>
      </c>
      <c r="F122" s="74" t="n">
        <f aca="false">Orçamento!J69</f>
        <v>0.0008491009938</v>
      </c>
      <c r="G122" s="113" t="n">
        <f aca="false">G121+F122</f>
        <v>0.9808250601716</v>
      </c>
    </row>
    <row r="123" customFormat="false" ht="15" hidden="false" customHeight="false" outlineLevel="0" collapsed="false">
      <c r="A123" s="58" t="n">
        <v>116</v>
      </c>
      <c r="B123" s="113" t="n">
        <f aca="false">A123/$A$180</f>
        <v>0.670520231213873</v>
      </c>
      <c r="C123" s="57" t="str">
        <f aca="false">Orçamento!A30</f>
        <v>3.1.1</v>
      </c>
      <c r="D123" s="71" t="str">
        <f aca="false">Orçamento!B30</f>
        <v>CONCRETO MAGRO PARA LASTRO, TRAÇO 1:4,5:4,5 (EM MASSA SECA DE CIMENTO/ AREIA MÉDIA/ BRITA 1) - PREPARO MECÂNICO COM BETONEIRA 400 L. AF_05/2021.
FABRICAÇÃO E LANÇAMENTO DE LASTRO DE CONCRETO PARA AS SAPATAS.</v>
      </c>
      <c r="E123" s="39" t="n">
        <f aca="false">Orçamento!I30</f>
        <v>229.517</v>
      </c>
      <c r="F123" s="74" t="n">
        <f aca="false">Orçamento!J30</f>
        <v>0.0007982864348</v>
      </c>
      <c r="G123" s="113" t="n">
        <f aca="false">G122+F123</f>
        <v>0.9816233466064</v>
      </c>
    </row>
    <row r="124" customFormat="false" ht="15" hidden="false" customHeight="false" outlineLevel="0" collapsed="false">
      <c r="A124" s="58" t="n">
        <v>117</v>
      </c>
      <c r="B124" s="113" t="n">
        <f aca="false">A124/$A$180</f>
        <v>0.676300578034682</v>
      </c>
      <c r="C124" s="57" t="str">
        <f aca="false">Orçamento!A168</f>
        <v>9.4.1</v>
      </c>
      <c r="D124" s="114" t="str">
        <f aca="false">Orçamento!B168</f>
        <v>FORNECIMENTO E INSTALAÇÃO DE SIFÃO CROMADO PARA LAVATÓRIO, DECA REF.1680C 1 X 1/2 OU SIMILAR - ORSE 4396</v>
      </c>
      <c r="E124" s="39" t="n">
        <f aca="false">Orçamento!I168</f>
        <v>227.49</v>
      </c>
      <c r="F124" s="74" t="n">
        <f aca="false">Orçamento!J168</f>
        <v>0.0007912362964</v>
      </c>
      <c r="G124" s="113" t="n">
        <f aca="false">G123+F124</f>
        <v>0.9824145829028</v>
      </c>
    </row>
    <row r="125" customFormat="false" ht="15" hidden="false" customHeight="false" outlineLevel="0" collapsed="false">
      <c r="A125" s="58" t="n">
        <v>118</v>
      </c>
      <c r="B125" s="113" t="n">
        <f aca="false">A125/$A$180</f>
        <v>0.682080924855491</v>
      </c>
      <c r="C125" s="57" t="str">
        <f aca="false">Orçamento!A83</f>
        <v>6.8</v>
      </c>
      <c r="D125" s="71" t="str">
        <f aca="false">Orçamento!B83</f>
        <v>FORRO EM PLACAS DE GESSO, PARA AMBIENTES RESIDENCIAIS. AF_08/2023_PS.
FORRO PARA O BANHEIRO.</v>
      </c>
      <c r="E125" s="39" t="n">
        <f aca="false">Orçamento!I83</f>
        <v>222.904</v>
      </c>
      <c r="F125" s="74" t="n">
        <f aca="false">Orçamento!J83</f>
        <v>0.0007752856627</v>
      </c>
      <c r="G125" s="113" t="n">
        <f aca="false">G124+F125</f>
        <v>0.9831898685655</v>
      </c>
    </row>
    <row r="126" customFormat="false" ht="15" hidden="false" customHeight="false" outlineLevel="0" collapsed="false">
      <c r="A126" s="58" t="n">
        <v>119</v>
      </c>
      <c r="B126" s="113" t="n">
        <f aca="false">A126/$A$180</f>
        <v>0.687861271676301</v>
      </c>
      <c r="C126" s="57" t="str">
        <f aca="false">Orçamento!A119</f>
        <v>9.1.9</v>
      </c>
      <c r="D126" s="116" t="str">
        <f aca="false">Orçamento!B119</f>
        <v>DISJUNTOR TRIPOLAR TIPO DIN, CORRENTE NOMINAL DE 40A - FORNECIMENTO E INSTALAÇÃO. AF_10/2020.     
REFERÊNCIA DO PRODUTO: HTTPS://WWW.SANTIL.COM.BR/PRODUTO/DISJUNTOR-DIN-TRIPOLAR-40A-CURVA-C-STECK/392606</v>
      </c>
      <c r="E126" s="39" t="n">
        <f aca="false">Orçamento!I119</f>
        <v>218.22</v>
      </c>
      <c r="F126" s="74" t="n">
        <f aca="false">Orçamento!J119</f>
        <v>0.0007589941738</v>
      </c>
      <c r="G126" s="113" t="n">
        <f aca="false">G125+F126</f>
        <v>0.9839488627393</v>
      </c>
    </row>
    <row r="127" customFormat="false" ht="15" hidden="false" customHeight="false" outlineLevel="0" collapsed="false">
      <c r="A127" s="58" t="n">
        <v>120</v>
      </c>
      <c r="B127" s="113" t="n">
        <f aca="false">A127/$A$180</f>
        <v>0.69364161849711</v>
      </c>
      <c r="C127" s="57" t="str">
        <f aca="false">Orçamento!A194</f>
        <v>9.5.1</v>
      </c>
      <c r="D127" s="114" t="str">
        <f aca="false">Orçamento!B194</f>
        <v>FORNECIMENTO E INSTALAÇÃO DE LUMINÁRIA DE EMERGÊNCIA, COM 30 LÂMPADAS LED DE 2W, SEM REATOR</v>
      </c>
      <c r="E127" s="36" t="n">
        <f aca="false">Orçamento!I194</f>
        <v>217.68</v>
      </c>
      <c r="F127" s="74" t="n">
        <f aca="false">Orçamento!J194</f>
        <v>0.0007571159919</v>
      </c>
      <c r="G127" s="113" t="n">
        <f aca="false">G126+F127</f>
        <v>0.9847059787312</v>
      </c>
    </row>
    <row r="128" customFormat="false" ht="15" hidden="false" customHeight="false" outlineLevel="0" collapsed="false">
      <c r="A128" s="58" t="n">
        <v>121</v>
      </c>
      <c r="B128" s="113" t="n">
        <f aca="false">A128/$A$180</f>
        <v>0.699421965317919</v>
      </c>
      <c r="C128" s="57" t="str">
        <f aca="false">Orçamento!A118</f>
        <v>9.1.8</v>
      </c>
      <c r="D128" s="116" t="str">
        <f aca="false">Orçamento!B118</f>
        <v>DISJUNTOR TRIPOLAR TIPO DIN, CORRENTE NOMINAL DE 32A - FORNECIMENTO E INSTALAÇÃO. AF_10/2020.  
REFERÊNCIA DO PRODUTO: HTTPS://WWW.SANTIL.COM.BR/PRODUTO/DISJUNTOR-DIN-TRIPOLAR-32A-CURVA-C-STECK/392525</v>
      </c>
      <c r="E128" s="39" t="n">
        <f aca="false">Orçamento!I118</f>
        <v>199.9</v>
      </c>
      <c r="F128" s="74" t="n">
        <f aca="false">Orçamento!J118</f>
        <v>0.0006952751139</v>
      </c>
      <c r="G128" s="113" t="n">
        <f aca="false">G127+F128</f>
        <v>0.9854012538451</v>
      </c>
    </row>
    <row r="129" customFormat="false" ht="15" hidden="false" customHeight="false" outlineLevel="0" collapsed="false">
      <c r="A129" s="58" t="n">
        <v>122</v>
      </c>
      <c r="B129" s="113" t="n">
        <f aca="false">A129/$A$180</f>
        <v>0.705202312138728</v>
      </c>
      <c r="C129" s="57" t="str">
        <f aca="false">Orçamento!A139</f>
        <v>9.1.29</v>
      </c>
      <c r="D129" s="114" t="str">
        <f aca="false">Orçamento!B139</f>
        <v>CURVA 90 GRAUS PARA ELETRODUTO, PVC, ROSCÁVEL, DN 25 MM (3/4"), PARA CIRCUITOS TERMINAIS, INSTALADA EM LAJE - FORNECIMENTO E INSTALAÇÃO. AF_03/2023 </v>
      </c>
      <c r="E129" s="39" t="n">
        <f aca="false">Orçamento!I139</f>
        <v>198.3</v>
      </c>
      <c r="F129" s="74" t="n">
        <f aca="false">Orçamento!J139</f>
        <v>0.0006897101305</v>
      </c>
      <c r="G129" s="113" t="n">
        <f aca="false">G128+F129</f>
        <v>0.9860909639756</v>
      </c>
    </row>
    <row r="130" customFormat="false" ht="15" hidden="false" customHeight="false" outlineLevel="0" collapsed="false">
      <c r="A130" s="58" t="n">
        <v>123</v>
      </c>
      <c r="B130" s="113" t="n">
        <f aca="false">A130/$A$180</f>
        <v>0.710982658959538</v>
      </c>
      <c r="C130" s="57" t="str">
        <f aca="false">Orçamento!A152</f>
        <v>9.2.3</v>
      </c>
      <c r="D130" s="114" t="str">
        <f aca="false">Orçamento!B152</f>
        <v>LUVA PARA ELETRODUTO, PVC, ROSCÁVEL, DN 32 MM (1"), PARA CIRCUITOS TERMINAIS, INSTALADA EM LAJE - FORNECIMENTO E INSTALAÇÃO. AF_03/2023 </v>
      </c>
      <c r="E130" s="39" t="n">
        <f aca="false">Orçamento!I152</f>
        <v>192.85</v>
      </c>
      <c r="F130" s="74" t="n">
        <f aca="false">Orçamento!J152</f>
        <v>0.0006707544057</v>
      </c>
      <c r="G130" s="113" t="n">
        <f aca="false">G129+F130</f>
        <v>0.9867617183813</v>
      </c>
    </row>
    <row r="131" customFormat="false" ht="15" hidden="false" customHeight="false" outlineLevel="0" collapsed="false">
      <c r="A131" s="58" t="n">
        <v>124</v>
      </c>
      <c r="B131" s="113" t="n">
        <f aca="false">A131/$A$180</f>
        <v>0.716763005780347</v>
      </c>
      <c r="C131" s="57" t="str">
        <f aca="false">Orçamento!A205</f>
        <v>11.3</v>
      </c>
      <c r="D131" s="114" t="str">
        <f aca="false">Orçamento!B205</f>
        <v>FORNECIMENTO E INSTALAÇÃO DE TORNEIRA DE METAL Ø 1/2" P/ LAVATÓRIO (DECA REF 1190 C-40 OU SIMILAR)</v>
      </c>
      <c r="E131" s="39" t="n">
        <f aca="false">Orçamento!I205</f>
        <v>190.82</v>
      </c>
      <c r="F131" s="74" t="n">
        <f aca="false">Orçamento!J205</f>
        <v>0.0006636938331</v>
      </c>
      <c r="G131" s="113" t="n">
        <f aca="false">G130+F131</f>
        <v>0.9874254122144</v>
      </c>
    </row>
    <row r="132" customFormat="false" ht="15" hidden="false" customHeight="false" outlineLevel="0" collapsed="false">
      <c r="A132" s="58" t="n">
        <v>125</v>
      </c>
      <c r="B132" s="113" t="n">
        <f aca="false">A132/$A$180</f>
        <v>0.722543352601156</v>
      </c>
      <c r="C132" s="57" t="str">
        <f aca="false">Orçamento!A17</f>
        <v>1.8</v>
      </c>
      <c r="D132" s="71" t="str">
        <f aca="false">Orçamento!B17</f>
        <v>REMOÇÃO DE CHAPAS E PERFIS DE DRYWALL, DE FORMA MANUAL, SEM REAPROVEITAMENTO. AF_09/2023.
REMOÇÃO DE PAREDE DE DRYWALL, SALA DA PROMOTORIA.</v>
      </c>
      <c r="E132" s="39" t="n">
        <f aca="false">Orçamento!I17</f>
        <v>187.5177</v>
      </c>
      <c r="F132" s="74" t="n">
        <f aca="false">Orçamento!J17</f>
        <v>0.0006522080551</v>
      </c>
      <c r="G132" s="113" t="n">
        <f aca="false">G131+F132</f>
        <v>0.9880776202695</v>
      </c>
    </row>
    <row r="133" customFormat="false" ht="15" hidden="false" customHeight="false" outlineLevel="0" collapsed="false">
      <c r="A133" s="58" t="n">
        <v>126</v>
      </c>
      <c r="B133" s="113" t="n">
        <f aca="false">A133/$A$180</f>
        <v>0.728323699421965</v>
      </c>
      <c r="C133" s="57" t="str">
        <f aca="false">Orçamento!A155</f>
        <v>9.2.6</v>
      </c>
      <c r="D133" s="114" t="str">
        <f aca="false">Orçamento!B155</f>
        <v>CAIXA DE PASSAGEM 20X20X12CM, EM CHAPA AÇO GALVANIZADO, EMBUTIDA</v>
      </c>
      <c r="E133" s="39" t="n">
        <f aca="false">Orçamento!I155</f>
        <v>180.28</v>
      </c>
      <c r="F133" s="74" t="n">
        <f aca="false">Orçamento!J155</f>
        <v>0.0006270345049</v>
      </c>
      <c r="G133" s="113" t="n">
        <f aca="false">G132+F133</f>
        <v>0.9887046547744</v>
      </c>
    </row>
    <row r="134" customFormat="false" ht="15" hidden="false" customHeight="false" outlineLevel="0" collapsed="false">
      <c r="A134" s="58" t="n">
        <v>127</v>
      </c>
      <c r="B134" s="113" t="n">
        <f aca="false">A134/$A$180</f>
        <v>0.734104046242775</v>
      </c>
      <c r="C134" s="57" t="str">
        <f aca="false">Orçamento!A143</f>
        <v>9.1.33</v>
      </c>
      <c r="D134" s="114" t="str">
        <f aca="false">Orçamento!B143</f>
        <v>CAIXA RETANGULAR 4" X 2" MÉDIA (1,30 M DO PISO), PVC, INSTALADA EM PAREDE - FORNECIMENTO E INSTALAÇÃO. AF_03/2023 </v>
      </c>
      <c r="E134" s="39" t="n">
        <f aca="false">Orçamento!I143</f>
        <v>176.4</v>
      </c>
      <c r="F134" s="74" t="n">
        <f aca="false">Orçamento!J143</f>
        <v>0.0006135394201</v>
      </c>
      <c r="G134" s="113" t="n">
        <f aca="false">G133+F134</f>
        <v>0.9893181941945</v>
      </c>
    </row>
    <row r="135" customFormat="false" ht="15" hidden="false" customHeight="false" outlineLevel="0" collapsed="false">
      <c r="A135" s="58" t="n">
        <v>128</v>
      </c>
      <c r="B135" s="113" t="n">
        <f aca="false">A135/$A$180</f>
        <v>0.739884393063584</v>
      </c>
      <c r="C135" s="57" t="str">
        <f aca="false">Orçamento!A188</f>
        <v>9.4.21</v>
      </c>
      <c r="D135" s="114" t="str">
        <f aca="false">Orçamento!B188</f>
        <v>FORNECIMENTO E INSTALAÇÃO EM RAMAL DE DESCARGA OU DE ESGOTO SANITÁRIO DE TUBO PVC, SÉRIE NORMAL, ESGOTO PREDIAL, DN 50MM</v>
      </c>
      <c r="E135" s="39" t="n">
        <f aca="false">Orçamento!I188</f>
        <v>170.478</v>
      </c>
      <c r="F135" s="74" t="n">
        <f aca="false">Orçamento!J188</f>
        <v>0.0005929420253</v>
      </c>
      <c r="G135" s="113" t="n">
        <f aca="false">G134+F135</f>
        <v>0.9899111362198</v>
      </c>
    </row>
    <row r="136" customFormat="false" ht="15" hidden="false" customHeight="false" outlineLevel="0" collapsed="false">
      <c r="A136" s="58" t="n">
        <v>129</v>
      </c>
      <c r="B136" s="113" t="n">
        <f aca="false">A136/$A$180</f>
        <v>0.745664739884393</v>
      </c>
      <c r="C136" s="57" t="str">
        <f aca="false">Orçamento!A116</f>
        <v>9.1.6</v>
      </c>
      <c r="D136" s="116" t="str">
        <f aca="false">Orçamento!B116</f>
        <v>DISJUNTOR MONOPOLAR TIPO DIN, CORRENTE NOMINAL DE 20A - FORNECIMENTO E INSTALAÇÃO. AF_10/2020. 
REFERÊNCIA DO PRODUTO:  HTTPS://WWW.SANTIL.COM.BR/PRODUTO/DISJUNTOR-DIN-UNIPOLAR-20A-CURVA-C-SCHNEIDER/392818</v>
      </c>
      <c r="E136" s="39" t="n">
        <f aca="false">Orçamento!I116</f>
        <v>168.2</v>
      </c>
      <c r="F136" s="74" t="n">
        <f aca="false">Orçamento!J116</f>
        <v>0.0005850188802</v>
      </c>
      <c r="G136" s="113" t="n">
        <f aca="false">G135+F136</f>
        <v>0.9904961551</v>
      </c>
    </row>
    <row r="137" customFormat="false" ht="15" hidden="false" customHeight="false" outlineLevel="0" collapsed="false">
      <c r="A137" s="58" t="n">
        <v>130</v>
      </c>
      <c r="B137" s="113" t="n">
        <f aca="false">A137/$A$180</f>
        <v>0.751445086705202</v>
      </c>
      <c r="C137" s="57" t="str">
        <f aca="false">Orçamento!A156</f>
        <v>9.2.7</v>
      </c>
      <c r="D137" s="114" t="str">
        <f aca="false">Orçamento!B156</f>
        <v>CAIXA RETANGULAR 4" X 2" BAIXA (0,30 M DO PISO), PVC, INSTALADA EM PAREDE - FORNECIMENTO E INSTALAÇÃO. AF_03/2023 </v>
      </c>
      <c r="E137" s="39" t="n">
        <f aca="false">Orçamento!I156</f>
        <v>164.52</v>
      </c>
      <c r="F137" s="74" t="n">
        <f aca="false">Orçamento!J156</f>
        <v>0.0005722194184</v>
      </c>
      <c r="G137" s="113" t="n">
        <f aca="false">G136+F137</f>
        <v>0.9910683745184</v>
      </c>
    </row>
    <row r="138" customFormat="false" ht="15" hidden="false" customHeight="false" outlineLevel="0" collapsed="false">
      <c r="A138" s="58" t="n">
        <v>131</v>
      </c>
      <c r="B138" s="113" t="n">
        <f aca="false">A138/$A$180</f>
        <v>0.757225433526012</v>
      </c>
      <c r="C138" s="57" t="str">
        <f aca="false">Orçamento!A213</f>
        <v>11.11</v>
      </c>
      <c r="D138" s="114" t="str">
        <f aca="false">Orçamento!B213</f>
        <v>FORNECIMENTO E INSTALAÇÃO DE PORTA PAPEL TOALHA PARA PAPEL INTERFOLHA 2 OU 3 DOBRAS, INJETADO COM A FRENTE EM PLÁSTICO ABS BRANCO, COM VISOR FRONTAL PARA CONTROLE DE SUBSTITUIÇÃO DO PAPEL INTERFOLHA E FUNDO EM PLÁSTICO ABS CINZA.</v>
      </c>
      <c r="E138" s="39" t="n">
        <f aca="false">Orçamento!I213</f>
        <v>159.42</v>
      </c>
      <c r="F138" s="74" t="n">
        <f aca="false">Orçamento!J213</f>
        <v>0.0005544810338</v>
      </c>
      <c r="G138" s="113" t="n">
        <f aca="false">G137+F138</f>
        <v>0.9916228555522</v>
      </c>
    </row>
    <row r="139" customFormat="false" ht="15" hidden="false" customHeight="false" outlineLevel="0" collapsed="false">
      <c r="A139" s="58" t="n">
        <v>132</v>
      </c>
      <c r="B139" s="113" t="n">
        <f aca="false">A139/$A$180</f>
        <v>0.763005780346821</v>
      </c>
      <c r="C139" s="57" t="str">
        <f aca="false">Orçamento!A121</f>
        <v>9.1.11</v>
      </c>
      <c r="D139" s="116" t="str">
        <f aca="false">Orçamento!B121</f>
        <v>INTERRUPTOR SIMPLES (1 MÓDULO), 10A/250V, INCLUINDO SUPORTE E PLACA - FORNECIMENTO E INSTALAÇÃO. AF_03/2023.   
REFERÊNCIA DO PRODUTO: HTTPS://WWW.TRAMONTINA.COM.BR/PLACA-1-POSTO-HORIZONTAL-4X2-TRAMONTINA-LIZ-BRANCA/57106004.HTML</v>
      </c>
      <c r="E139" s="39" t="n">
        <f aca="false">Orçamento!I121</f>
        <v>149.04</v>
      </c>
      <c r="F139" s="74" t="n">
        <f aca="false">Orçamento!J121</f>
        <v>0.000518378204</v>
      </c>
      <c r="G139" s="113" t="n">
        <f aca="false">G138+F139</f>
        <v>0.9921412337562</v>
      </c>
    </row>
    <row r="140" customFormat="false" ht="15" hidden="false" customHeight="false" outlineLevel="0" collapsed="false">
      <c r="A140" s="58" t="n">
        <v>133</v>
      </c>
      <c r="B140" s="113" t="n">
        <f aca="false">A140/$A$180</f>
        <v>0.76878612716763</v>
      </c>
      <c r="C140" s="57" t="str">
        <f aca="false">Orçamento!A36</f>
        <v>3.2.1</v>
      </c>
      <c r="D140" s="71" t="str">
        <f aca="false">Orçamento!B36</f>
        <v>CONCRETO MAGRO PARA LASTRO, TRAÇO 1:4,5:4,5 (EM MASSA SECA DE CIMENTO/ AREIA MÉDIA/ BRITA 1) - PREPARO MECÂNICO COM BETONEIRA 400 L. AF_05/2021.
FABRICAÇÃO E LANÇAMENTO DE LASTRO DE CONCRETO PARA AS CINTAS DE AMARRAÇÃO.</v>
      </c>
      <c r="E140" s="39" t="n">
        <f aca="false">Orçamento!I36</f>
        <v>139.706</v>
      </c>
      <c r="F140" s="74" t="n">
        <f aca="false">Orçamento!J36</f>
        <v>0.000485913482</v>
      </c>
      <c r="G140" s="113" t="n">
        <f aca="false">G139+F140</f>
        <v>0.9926271472382</v>
      </c>
    </row>
    <row r="141" customFormat="false" ht="15" hidden="false" customHeight="false" outlineLevel="0" collapsed="false">
      <c r="A141" s="58" t="n">
        <v>134</v>
      </c>
      <c r="B141" s="113" t="n">
        <f aca="false">A141/$A$180</f>
        <v>0.774566473988439</v>
      </c>
      <c r="C141" s="57" t="str">
        <f aca="false">Orçamento!A26</f>
        <v>2.5</v>
      </c>
      <c r="D141" s="71" t="str">
        <f aca="false">Orçamento!B26</f>
        <v>EXPURGO DE JAZIDA (CONSV).
EXPURGO DAS SOBRA DA ESCAVAÇÃO.</v>
      </c>
      <c r="E141" s="36" t="n">
        <f aca="false">Orçamento!I26</f>
        <v>129.8481</v>
      </c>
      <c r="F141" s="74" t="n">
        <f aca="false">Orçamento!J26</f>
        <v>0.0004516265759</v>
      </c>
      <c r="G141" s="113" t="n">
        <f aca="false">G140+F141</f>
        <v>0.9930787738141</v>
      </c>
    </row>
    <row r="142" customFormat="false" ht="15" hidden="false" customHeight="false" outlineLevel="0" collapsed="false">
      <c r="A142" s="58" t="n">
        <v>135</v>
      </c>
      <c r="B142" s="113" t="n">
        <f aca="false">A142/$A$180</f>
        <v>0.780346820809249</v>
      </c>
      <c r="C142" s="57" t="str">
        <f aca="false">Orçamento!A162</f>
        <v>9.3.2</v>
      </c>
      <c r="D142" s="114" t="str">
        <f aca="false">Orçamento!B162</f>
        <v>FORNECIMENTO E INSTALAÇÃO DE JOELHO 90º, PVC, SOLDÁVEL DN 25MM, INSTALADO EM RAMAL OU SUB-RAMAL DE ÁGUA</v>
      </c>
      <c r="E142" s="39" t="n">
        <f aca="false">Orçamento!I162</f>
        <v>120.45</v>
      </c>
      <c r="F142" s="74" t="n">
        <f aca="false">Orçamento!J162</f>
        <v>0.0004189389068</v>
      </c>
      <c r="G142" s="113" t="n">
        <f aca="false">G141+F142</f>
        <v>0.9934977127209</v>
      </c>
    </row>
    <row r="143" customFormat="false" ht="15" hidden="false" customHeight="false" outlineLevel="0" collapsed="false">
      <c r="A143" s="58" t="n">
        <v>136</v>
      </c>
      <c r="B143" s="113" t="n">
        <f aca="false">A143/$A$180</f>
        <v>0.786127167630058</v>
      </c>
      <c r="C143" s="57" t="str">
        <f aca="false">Orçamento!A127</f>
        <v>9.1.17</v>
      </c>
      <c r="D143" s="116" t="str">
        <f aca="false">Orçamento!B127</f>
        <v>TOMADA ALTA DE EMBUTIR (1 MÓDULO) 2P+T, 10A, INCLUINDO SUPORTE E PLACA - FORNECIMENTO E INSTALAÇÃO, AF_03/2023.              REFERÊNCIA DO PRODUTO: HTTPS://WWW.SANTIL.COM.BR/PRODUTO/CONJUNTO-4X2-TOMADA-2-POLOS--TERRA-10A-250V-BRANCO-ARIA-TRAMONTINA/1764340</v>
      </c>
      <c r="E143" s="39" t="n">
        <f aca="false">Orçamento!I127</f>
        <v>113.5</v>
      </c>
      <c r="F143" s="74" t="n">
        <f aca="false">Orçamento!J127</f>
        <v>0.0003947660101</v>
      </c>
      <c r="G143" s="113" t="n">
        <f aca="false">G142+F143</f>
        <v>0.993892478731</v>
      </c>
    </row>
    <row r="144" customFormat="false" ht="15" hidden="false" customHeight="false" outlineLevel="0" collapsed="false">
      <c r="A144" s="58" t="n">
        <v>137</v>
      </c>
      <c r="B144" s="113" t="n">
        <f aca="false">A144/$A$180</f>
        <v>0.791907514450867</v>
      </c>
      <c r="C144" s="57" t="str">
        <f aca="false">Orçamento!A212</f>
        <v>11.10</v>
      </c>
      <c r="D144" s="114" t="str">
        <f aca="false">Orçamento!B212</f>
        <v>FORNECIMENTO E INSTALAÇÃO DE PORTA-PAPEL HIGIÊNICO, LINHA DOMUS, REF. 102 C40, DA MEBER OU SIMILAR</v>
      </c>
      <c r="E144" s="39" t="n">
        <f aca="false">Orçamento!I212</f>
        <v>102.24</v>
      </c>
      <c r="F144" s="74" t="n">
        <f aca="false">Orçamento!J212</f>
        <v>0.0003556024394</v>
      </c>
      <c r="G144" s="113" t="n">
        <f aca="false">G143+F144</f>
        <v>0.9942480811704</v>
      </c>
    </row>
    <row r="145" customFormat="false" ht="15" hidden="false" customHeight="false" outlineLevel="0" collapsed="false">
      <c r="A145" s="58" t="n">
        <v>138</v>
      </c>
      <c r="B145" s="113" t="n">
        <f aca="false">A145/$A$180</f>
        <v>0.797687861271676</v>
      </c>
      <c r="C145" s="57" t="str">
        <f aca="false">Orçamento!A204</f>
        <v>11.2</v>
      </c>
      <c r="D145" s="114" t="str">
        <f aca="false">Orçamento!B204</f>
        <v>FORNECIMENTO E INSTALAÇÃO DE TORNEIRA CROMADA PARA JARDIM, DECA 1153C39, 1/2" OU SIMILAR</v>
      </c>
      <c r="E145" s="39" t="n">
        <f aca="false">Orçamento!I204</f>
        <v>91.73</v>
      </c>
      <c r="F145" s="74" t="n">
        <f aca="false">Orçamento!J204</f>
        <v>0.0003190474547</v>
      </c>
      <c r="G145" s="113" t="n">
        <f aca="false">G144+F145</f>
        <v>0.9945671286251</v>
      </c>
    </row>
    <row r="146" customFormat="false" ht="15" hidden="false" customHeight="false" outlineLevel="0" collapsed="false">
      <c r="A146" s="58" t="n">
        <v>139</v>
      </c>
      <c r="B146" s="113" t="n">
        <f aca="false">A146/$A$180</f>
        <v>0.803468208092485</v>
      </c>
      <c r="C146" s="57" t="str">
        <f aca="false">Orçamento!A122</f>
        <v>9.1.12</v>
      </c>
      <c r="D146" s="114" t="str">
        <f aca="false">Orçamento!B122</f>
        <v>INTERRUPTOR PARALELO (1 MÓDULO), 10A/250V, INCLUINDO SUPORTE E PLACA - FORNECIMENTO E INSTALAÇÃO. AF_03/2023.</v>
      </c>
      <c r="E146" s="39" t="n">
        <f aca="false">Orçamento!I122</f>
        <v>90.7</v>
      </c>
      <c r="F146" s="74" t="n">
        <f aca="false">Orçamento!J122</f>
        <v>0.0003154649966</v>
      </c>
      <c r="G146" s="113" t="n">
        <f aca="false">G145+F146</f>
        <v>0.9948825936217</v>
      </c>
    </row>
    <row r="147" customFormat="false" ht="15" hidden="false" customHeight="false" outlineLevel="0" collapsed="false">
      <c r="A147" s="58" t="n">
        <v>140</v>
      </c>
      <c r="B147" s="113" t="n">
        <f aca="false">A147/$A$180</f>
        <v>0.809248554913295</v>
      </c>
      <c r="C147" s="57" t="str">
        <f aca="false">Orçamento!A169</f>
        <v>9.4.2</v>
      </c>
      <c r="D147" s="114" t="str">
        <f aca="false">Orçamento!B169</f>
        <v>FORNECIMENTO E INSTALAÇÃO DE CURVA CURTA 90º, PVC. SÉRIE NORMAL, ESGOTO PREDIAL, DN 40MM, JUNTA SOLDÁVEL INSTALADO EM RAMAL DE DESCARGA OU DE ESGOTO SANITÁRIO.</v>
      </c>
      <c r="E147" s="39" t="n">
        <f aca="false">Orçamento!I169</f>
        <v>89.88</v>
      </c>
      <c r="F147" s="74" t="n">
        <f aca="false">Orçamento!J169</f>
        <v>0.0003126129426</v>
      </c>
      <c r="G147" s="113" t="n">
        <f aca="false">G146+F147</f>
        <v>0.9951952065643</v>
      </c>
    </row>
    <row r="148" customFormat="false" ht="15" hidden="false" customHeight="false" outlineLevel="0" collapsed="false">
      <c r="A148" s="58" t="n">
        <v>141</v>
      </c>
      <c r="B148" s="113" t="n">
        <f aca="false">A148/$A$180</f>
        <v>0.815028901734104</v>
      </c>
      <c r="C148" s="57" t="str">
        <f aca="false">Orçamento!A114</f>
        <v>9.1.4</v>
      </c>
      <c r="D148" s="116" t="str">
        <f aca="false">Orçamento!B114</f>
        <v>DISJUNTOR MONOPOLAR TIPO DIN, CORRENTE NOMINAL DE 10A - FORNECIMENTO E INSTALAÇÃO. AF_10/2020       
REFERÊNCIA DO PRODUTO: HTTPS://WWW.SANTIL.COM.BR/PRODUTO/MINI-DISJUNTOR-UNIPOLAR-10A-CURVA-C-SCHNEIDER-ELECTRIC/392817/</v>
      </c>
      <c r="E148" s="39" t="n">
        <f aca="false">Orçamento!I114</f>
        <v>86.4</v>
      </c>
      <c r="F148" s="74" t="n">
        <f aca="false">Orçamento!J114</f>
        <v>0.0003005091037</v>
      </c>
      <c r="G148" s="113" t="n">
        <f aca="false">G147+F148</f>
        <v>0.995495715668</v>
      </c>
    </row>
    <row r="149" customFormat="false" ht="15" hidden="false" customHeight="false" outlineLevel="0" collapsed="false">
      <c r="A149" s="58" t="n">
        <v>142</v>
      </c>
      <c r="B149" s="113" t="n">
        <f aca="false">A149/$A$180</f>
        <v>0.820809248554913</v>
      </c>
      <c r="C149" s="57" t="str">
        <f aca="false">Orçamento!A174</f>
        <v>9.4.7</v>
      </c>
      <c r="D149" s="114" t="str">
        <f aca="false">Orçamento!B174</f>
        <v>FORNECIMENTO E INSTALAÇÃO EM RAMAL DE DESCARGA OU EM RAMAL DE ESGOTO SANITÁRIO DE CAIXA SIFONADA, COM GRELHA QUADRADA, PVC, DN 150X150X50MM, JUNTA SOLDÁVEL</v>
      </c>
      <c r="E149" s="39" t="n">
        <f aca="false">Orçamento!I174</f>
        <v>85.8</v>
      </c>
      <c r="F149" s="74" t="n">
        <f aca="false">Orçamento!J174</f>
        <v>0.000298422235</v>
      </c>
      <c r="G149" s="113" t="n">
        <f aca="false">G148+F149</f>
        <v>0.995794137903</v>
      </c>
    </row>
    <row r="150" customFormat="false" ht="15" hidden="false" customHeight="false" outlineLevel="0" collapsed="false">
      <c r="A150" s="58" t="n">
        <v>143</v>
      </c>
      <c r="B150" s="113" t="n">
        <f aca="false">A150/$A$180</f>
        <v>0.826589595375723</v>
      </c>
      <c r="C150" s="57" t="str">
        <f aca="false">Orçamento!A137</f>
        <v>9.1.27</v>
      </c>
      <c r="D150" s="114" t="str">
        <f aca="false">Orçamento!B137</f>
        <v>LUVA PARA ELETRODUTO, PVC, ROSCÁVEL, DN 25 MM (3/4"), PARA CIRCUITOS TERMINAIS, INSTALADA EM PAREDE - FORNECIMENTO E INSTALAÇÃO. AF_03/2023 </v>
      </c>
      <c r="E150" s="39" t="n">
        <f aca="false">Orçamento!I137</f>
        <v>84.48</v>
      </c>
      <c r="F150" s="74" t="n">
        <f aca="false">Orçamento!J137</f>
        <v>0.0002938311237</v>
      </c>
      <c r="G150" s="113" t="n">
        <f aca="false">G149+F150</f>
        <v>0.9960879690267</v>
      </c>
    </row>
    <row r="151" customFormat="false" ht="15" hidden="false" customHeight="false" outlineLevel="0" collapsed="false">
      <c r="A151" s="58" t="n">
        <v>144</v>
      </c>
      <c r="B151" s="113" t="n">
        <f aca="false">A151/$A$180</f>
        <v>0.832369942196532</v>
      </c>
      <c r="C151" s="57" t="str">
        <f aca="false">Orçamento!A60</f>
        <v>4.3.3</v>
      </c>
      <c r="D151" s="71" t="str">
        <f aca="false">Orçamento!B60</f>
        <v>CONTRAVERGA PRÉ-MOLDADA, ESPESSURA DE *15* CM. AF_03/2024.
CONTRAVERGAS DAS JANELAS.</v>
      </c>
      <c r="E151" s="39" t="n">
        <f aca="false">Orçamento!I60</f>
        <v>77.0528</v>
      </c>
      <c r="F151" s="74" t="n">
        <f aca="false">Orçamento!J60</f>
        <v>0.0002679984707</v>
      </c>
      <c r="G151" s="113" t="n">
        <f aca="false">G150+F151</f>
        <v>0.9963559674974</v>
      </c>
    </row>
    <row r="152" customFormat="false" ht="15" hidden="false" customHeight="false" outlineLevel="0" collapsed="false">
      <c r="A152" s="58" t="n">
        <v>145</v>
      </c>
      <c r="B152" s="113" t="n">
        <f aca="false">A152/$A$180</f>
        <v>0.838150289017341</v>
      </c>
      <c r="C152" s="57" t="str">
        <f aca="false">Orçamento!A124</f>
        <v>9.1.14</v>
      </c>
      <c r="D152" s="114" t="str">
        <f aca="false">Orçamento!B124</f>
        <v>INTERRUPTOR SIMPLES (3 MÓDULOS), 10A/250V, INCLUINDO SUPORTE E PLACA - FORNECIMENTO E INSTALAÇÃO. AF_03/2023.</v>
      </c>
      <c r="E152" s="39" t="n">
        <f aca="false">Orçamento!I124</f>
        <v>76.17</v>
      </c>
      <c r="F152" s="74" t="n">
        <f aca="false">Orçamento!J124</f>
        <v>0.0002649279911</v>
      </c>
      <c r="G152" s="113" t="n">
        <f aca="false">G151+F152</f>
        <v>0.9966208954885</v>
      </c>
    </row>
    <row r="153" customFormat="false" ht="15" hidden="false" customHeight="false" outlineLevel="0" collapsed="false">
      <c r="A153" s="58" t="n">
        <v>146</v>
      </c>
      <c r="B153" s="113" t="n">
        <f aca="false">A153/$A$180</f>
        <v>0.84393063583815</v>
      </c>
      <c r="C153" s="57" t="str">
        <f aca="false">Orçamento!A161</f>
        <v>9.3.1</v>
      </c>
      <c r="D153" s="114" t="str">
        <f aca="false">Orçamento!B161</f>
        <v>FORNECIMENTO E INSTALAÇÃO DE ADAPTADOR CURTO COM BOLSA E ROSCA PARA REGISTRO, PVC, AOLDÁVEL, DN 25MM X 3/4, INSTALADO EM RAMAL OU SUB-RAMAL DE ÁGUA</v>
      </c>
      <c r="E153" s="39" t="n">
        <f aca="false">Orçamento!I161</f>
        <v>76.1</v>
      </c>
      <c r="F153" s="74" t="n">
        <f aca="false">Orçamento!J161</f>
        <v>0.0002646845231</v>
      </c>
      <c r="G153" s="113" t="n">
        <f aca="false">G152+F153</f>
        <v>0.9968855800116</v>
      </c>
    </row>
    <row r="154" customFormat="false" ht="15" hidden="false" customHeight="false" outlineLevel="0" collapsed="false">
      <c r="A154" s="58" t="n">
        <v>147</v>
      </c>
      <c r="B154" s="113" t="n">
        <f aca="false">A154/$A$180</f>
        <v>0.84971098265896</v>
      </c>
      <c r="C154" s="57" t="str">
        <f aca="false">Orçamento!A181</f>
        <v>9.4.14</v>
      </c>
      <c r="D154" s="114" t="str">
        <f aca="false">Orçamento!B181</f>
        <v>FORNECIMENTO E INSTALAÇÃO EM RAMAL DE DESCARGA OU EM RAMAL DE ESGOTO DE CAIXA SIFONADA, PVC, DN 100X100X50MM, JUNTA ELÁSTICA</v>
      </c>
      <c r="E154" s="39" t="n">
        <f aca="false">Orçamento!I181</f>
        <v>58.48</v>
      </c>
      <c r="F154" s="74" t="n">
        <f aca="false">Orçamento!J181</f>
        <v>0.0002034001434</v>
      </c>
      <c r="G154" s="113" t="n">
        <f aca="false">G153+F154</f>
        <v>0.997088980155</v>
      </c>
    </row>
    <row r="155" customFormat="false" ht="15" hidden="false" customHeight="false" outlineLevel="0" collapsed="false">
      <c r="A155" s="58" t="n">
        <v>148</v>
      </c>
      <c r="B155" s="113" t="n">
        <f aca="false">A155/$A$180</f>
        <v>0.855491329479769</v>
      </c>
      <c r="C155" s="57" t="str">
        <f aca="false">Orçamento!A183</f>
        <v>9.4.16</v>
      </c>
      <c r="D155" s="114" t="str">
        <f aca="false">Orçamento!B183</f>
        <v>FORNECIMENTO E INSTALAÇÃO EM RAMAL DE DESCARGA OU RAMAL DE ESGOTO SANITARIO DE JOELHO 90º, PVC, SÉRIE NORMAL, ESGOTO PREDIAL, DN 40MM, JUNTA ELÁSTICA</v>
      </c>
      <c r="E155" s="39" t="n">
        <f aca="false">Orçamento!I183</f>
        <v>58.3</v>
      </c>
      <c r="F155" s="74" t="n">
        <f aca="false">Orçamento!J183</f>
        <v>0.0002027740827</v>
      </c>
      <c r="G155" s="113" t="n">
        <f aca="false">G154+F155</f>
        <v>0.9972917542377</v>
      </c>
    </row>
    <row r="156" customFormat="false" ht="15" hidden="false" customHeight="false" outlineLevel="0" collapsed="false">
      <c r="A156" s="58" t="n">
        <v>149</v>
      </c>
      <c r="B156" s="113" t="n">
        <f aca="false">A156/$A$180</f>
        <v>0.861271676300578</v>
      </c>
      <c r="C156" s="57" t="str">
        <f aca="false">Orçamento!A123</f>
        <v>9.1.13</v>
      </c>
      <c r="D156" s="114" t="str">
        <f aca="false">Orçamento!B123</f>
        <v>INTERRUPTOR SIMPLES (2 MÓDULOS), 10A/250V, INCLUINDO SUPORTE E PLACA - FORNECIMENTO E INSTALAÇÃO. AF_03/2023.</v>
      </c>
      <c r="E156" s="39" t="n">
        <f aca="false">Orçamento!I123</f>
        <v>56.71</v>
      </c>
      <c r="F156" s="74" t="n">
        <f aca="false">Orçamento!J123</f>
        <v>0.0001972438805</v>
      </c>
      <c r="G156" s="113" t="n">
        <f aca="false">G155+F156</f>
        <v>0.9974889981182</v>
      </c>
    </row>
    <row r="157" customFormat="false" ht="15" hidden="false" customHeight="false" outlineLevel="0" collapsed="false">
      <c r="A157" s="58" t="n">
        <v>150</v>
      </c>
      <c r="B157" s="113" t="n">
        <f aca="false">A157/$A$180</f>
        <v>0.867052023121387</v>
      </c>
      <c r="C157" s="57" t="str">
        <f aca="false">Orçamento!A176</f>
        <v>9.4.9</v>
      </c>
      <c r="D157" s="114" t="str">
        <f aca="false">Orçamento!B176</f>
        <v>FORNECIMENTO E INSTALAÇÃO DE ANEL DE BORRACHA PARA TUBO PVC SANITÁRIO D=100MM</v>
      </c>
      <c r="E157" s="39" t="n">
        <f aca="false">Orçamento!I176</f>
        <v>52.57</v>
      </c>
      <c r="F157" s="74" t="n">
        <f aca="false">Orçamento!J176</f>
        <v>0.0001828444859</v>
      </c>
      <c r="G157" s="113" t="n">
        <f aca="false">G156+F157</f>
        <v>0.9976718426041</v>
      </c>
    </row>
    <row r="158" customFormat="false" ht="15" hidden="false" customHeight="false" outlineLevel="0" collapsed="false">
      <c r="A158" s="58" t="n">
        <v>151</v>
      </c>
      <c r="B158" s="113" t="n">
        <f aca="false">A158/$A$180</f>
        <v>0.872832369942196</v>
      </c>
      <c r="C158" s="57" t="str">
        <f aca="false">Orçamento!A16</f>
        <v>1.7</v>
      </c>
      <c r="D158" s="71" t="str">
        <f aca="false">Orçamento!B16</f>
        <v>DEMOLIÇÃO DE ALVENARIA DE BLOCO FURADO, DE FORMA MANUAL, SEM REAPROVEITAMENTO. AF_09/2023
DEMOLIÇÃO DE PAREDES E PERGOLADO PARA COLOCAÇÃO DE PORTAS E JANELA.</v>
      </c>
      <c r="E158" s="39" t="n">
        <f aca="false">Orçamento!I16</f>
        <v>51.7482</v>
      </c>
      <c r="F158" s="74" t="n">
        <f aca="false">Orçamento!J16</f>
        <v>0.0001799861713</v>
      </c>
      <c r="G158" s="113" t="n">
        <f aca="false">G157+F158</f>
        <v>0.9978518287754</v>
      </c>
    </row>
    <row r="159" customFormat="false" ht="15" hidden="false" customHeight="false" outlineLevel="0" collapsed="false">
      <c r="A159" s="58" t="n">
        <v>152</v>
      </c>
      <c r="B159" s="113" t="n">
        <f aca="false">A159/$A$180</f>
        <v>0.878612716763006</v>
      </c>
      <c r="C159" s="57" t="str">
        <f aca="false">Orçamento!A211</f>
        <v>11.9</v>
      </c>
      <c r="D159" s="114" t="str">
        <f aca="false">Orçamento!B211</f>
        <v>FORNECIMENTO E INSTALAÇÃO DE ASSENTO SANITÁRIO CONVENCIONAL</v>
      </c>
      <c r="E159" s="39" t="n">
        <f aca="false">Orçamento!I211</f>
        <v>48.2</v>
      </c>
      <c r="F159" s="74" t="n">
        <f aca="false">Orçamento!J211</f>
        <v>0.000167645125</v>
      </c>
      <c r="G159" s="113" t="n">
        <f aca="false">G158+F159</f>
        <v>0.9980194739004</v>
      </c>
    </row>
    <row r="160" customFormat="false" ht="15" hidden="false" customHeight="false" outlineLevel="0" collapsed="false">
      <c r="A160" s="58" t="n">
        <v>153</v>
      </c>
      <c r="B160" s="113" t="n">
        <f aca="false">A160/$A$180</f>
        <v>0.884393063583815</v>
      </c>
      <c r="C160" s="57" t="str">
        <f aca="false">Orçamento!A185</f>
        <v>9.4.18</v>
      </c>
      <c r="D160" s="114" t="str">
        <f aca="false">Orçamento!B185</f>
        <v>FORNECIMENTO E INSTALAÇÃO EM RAMAL DE DESCARGA OU RAMAL DE ESGOTO DE LUVA SIMPLES, PVC, SÉRIE NORMAL, ESGOTO PREDIAL, DN 40MM, JUNTA SOLDÁVEL.</v>
      </c>
      <c r="E160" s="39" t="n">
        <f aca="false">Orçamento!I185</f>
        <v>43.05</v>
      </c>
      <c r="F160" s="74" t="n">
        <f aca="false">Orçamento!J185</f>
        <v>0.0001497328347</v>
      </c>
      <c r="G160" s="113" t="n">
        <f aca="false">G159+F160</f>
        <v>0.9981692067351</v>
      </c>
    </row>
    <row r="161" customFormat="false" ht="15" hidden="false" customHeight="false" outlineLevel="0" collapsed="false">
      <c r="A161" s="58" t="n">
        <v>154</v>
      </c>
      <c r="B161" s="113" t="n">
        <f aca="false">A161/$A$180</f>
        <v>0.890173410404624</v>
      </c>
      <c r="C161" s="57" t="str">
        <f aca="false">Orçamento!A164</f>
        <v>9.3.4</v>
      </c>
      <c r="D161" s="114" t="str">
        <f aca="false">Orçamento!B164</f>
        <v>FORNECIMENTO E INSTALAÇÃO DE TE, PVC, SOLDÁVEL, DN 25MM INSTALADO EM RAMAL DE DISTRIBUIÇÃO DE ÁGUA</v>
      </c>
      <c r="E161" s="39" t="n">
        <f aca="false">Orçamento!I164</f>
        <v>41.55</v>
      </c>
      <c r="F161" s="74" t="n">
        <f aca="false">Orçamento!J164</f>
        <v>0.0001445156627</v>
      </c>
      <c r="G161" s="113" t="n">
        <f aca="false">G160+F161</f>
        <v>0.9983137223978</v>
      </c>
    </row>
    <row r="162" customFormat="false" ht="15" hidden="false" customHeight="false" outlineLevel="0" collapsed="false">
      <c r="A162" s="58" t="n">
        <v>155</v>
      </c>
      <c r="B162" s="113" t="n">
        <f aca="false">A162/$A$180</f>
        <v>0.895953757225434</v>
      </c>
      <c r="C162" s="57" t="str">
        <f aca="false">Orçamento!A186</f>
        <v>9.4.19</v>
      </c>
      <c r="D162" s="114" t="str">
        <f aca="false">Orçamento!B186</f>
        <v>FORNECIMENTO E INSTALAÇÃO EM RAMAL DE DESCARGA OU RAMAL DE ESGOTO DE LUVA SIMPLES, PVC, SÉRIE NORMAL, ESGOTO PREDIAL, DN 100MM, JUNTA SOLDÁVEL.</v>
      </c>
      <c r="E162" s="39" t="n">
        <f aca="false">Orçamento!I186</f>
        <v>39.56</v>
      </c>
      <c r="F162" s="74" t="n">
        <f aca="false">Orçamento!J186</f>
        <v>0.0001375942146</v>
      </c>
      <c r="G162" s="113" t="n">
        <f aca="false">G161+F162</f>
        <v>0.9984513166124</v>
      </c>
    </row>
    <row r="163" customFormat="false" ht="15" hidden="false" customHeight="false" outlineLevel="0" collapsed="false">
      <c r="A163" s="58" t="n">
        <v>156</v>
      </c>
      <c r="B163" s="113" t="n">
        <f aca="false">A163/$A$180</f>
        <v>0.901734104046243</v>
      </c>
      <c r="C163" s="57" t="str">
        <f aca="false">Orçamento!A157</f>
        <v>9.2.8</v>
      </c>
      <c r="D163" s="114" t="str">
        <f aca="false">Orçamento!B157</f>
        <v>CAIXA RETANGULAR 4" X 2" ALTA (2,0 M DO PISO), PVC, INSTALADA EM PAREDE - FORNECIMENTO E INSTALAÇÃO. AF_03/2023 </v>
      </c>
      <c r="E163" s="39" t="n">
        <f aca="false">Orçamento!I157</f>
        <v>39.11</v>
      </c>
      <c r="F163" s="74" t="n">
        <f aca="false">Orçamento!J157</f>
        <v>0.000136029063</v>
      </c>
      <c r="G163" s="113" t="n">
        <f aca="false">G162+F163</f>
        <v>0.9985873456754</v>
      </c>
    </row>
    <row r="164" customFormat="false" ht="15" hidden="false" customHeight="false" outlineLevel="0" collapsed="false">
      <c r="A164" s="58" t="n">
        <v>157</v>
      </c>
      <c r="B164" s="113" t="n">
        <f aca="false">A164/$A$180</f>
        <v>0.907514450867052</v>
      </c>
      <c r="C164" s="57" t="str">
        <f aca="false">Orçamento!A175</f>
        <v>9.4.8</v>
      </c>
      <c r="D164" s="114" t="str">
        <f aca="false">Orçamento!B175</f>
        <v>FORNECIMENTO E INSTALAÇÃO DE ANEL DE BORRACHA PARA TUBO PVC SANITÁRIO D=50MM</v>
      </c>
      <c r="E164" s="39" t="n">
        <f aca="false">Orçamento!I175</f>
        <v>38.15</v>
      </c>
      <c r="F164" s="74" t="n">
        <f aca="false">Orçamento!J175</f>
        <v>0.000132690073</v>
      </c>
      <c r="G164" s="113" t="n">
        <f aca="false">G163+F164</f>
        <v>0.9987200357484</v>
      </c>
    </row>
    <row r="165" customFormat="false" ht="15" hidden="false" customHeight="false" outlineLevel="0" collapsed="false">
      <c r="A165" s="58" t="n">
        <v>158</v>
      </c>
      <c r="B165" s="113" t="n">
        <f aca="false">A165/$A$180</f>
        <v>0.913294797687861</v>
      </c>
      <c r="C165" s="57" t="str">
        <f aca="false">Orçamento!A179</f>
        <v>9.4.12</v>
      </c>
      <c r="D165" s="114" t="str">
        <f aca="false">Orçamento!B179</f>
        <v>FORNECIMENTO E INSTALAÇÃO EM RAMAL DE DESCARGA OU RAMAL DE ESGOTO DE JOELHO DE 90º, PVC, SÉRIE NORMAL, ESGOTO PREDIAL, DN 50MM, JUNTA ELÁTICA.</v>
      </c>
      <c r="E165" s="39" t="n">
        <f aca="false">Orçamento!I179</f>
        <v>36.02</v>
      </c>
      <c r="F165" s="74" t="n">
        <f aca="false">Orçamento!J179</f>
        <v>0.0001252816889</v>
      </c>
      <c r="G165" s="113" t="n">
        <f aca="false">G164+F165</f>
        <v>0.9988453174373</v>
      </c>
    </row>
    <row r="166" customFormat="false" ht="15" hidden="false" customHeight="false" outlineLevel="0" collapsed="false">
      <c r="A166" s="58" t="n">
        <v>159</v>
      </c>
      <c r="B166" s="113" t="n">
        <f aca="false">A166/$A$180</f>
        <v>0.919075144508671</v>
      </c>
      <c r="C166" s="57" t="str">
        <f aca="false">Orçamento!A182</f>
        <v>9.4.15</v>
      </c>
      <c r="D166" s="114" t="str">
        <f aca="false">Orçamento!B182</f>
        <v>FORNECIMENTO E INSTALAÇÃO EM RAMAL DE DESCARGA OU RAMAL DE ESGOTO SANITARIO DE JOELHO 45º, PVC, SÉRIE NORMAL, ESGOTO PREDIAL, DN 100MM, JUNTA ELÁSTICA</v>
      </c>
      <c r="E166" s="39" t="n">
        <f aca="false">Orçamento!I182</f>
        <v>33.87</v>
      </c>
      <c r="F166" s="74" t="n">
        <f aca="false">Orçamento!J182</f>
        <v>0.0001178037424</v>
      </c>
      <c r="G166" s="113" t="n">
        <f aca="false">G165+F166</f>
        <v>0.9989631211797</v>
      </c>
    </row>
    <row r="167" customFormat="false" ht="15" hidden="false" customHeight="false" outlineLevel="0" collapsed="false">
      <c r="A167" s="58" t="n">
        <v>160</v>
      </c>
      <c r="B167" s="113" t="n">
        <f aca="false">A167/$A$180</f>
        <v>0.92485549132948</v>
      </c>
      <c r="C167" s="57" t="str">
        <f aca="false">Orçamento!A138</f>
        <v>9.1.28</v>
      </c>
      <c r="D167" s="114" t="str">
        <f aca="false">Orçamento!B138</f>
        <v>LUVA PARA ELETRODUTO, PVC, ROSCÁVEL, DN 32 MM (1"), PARA CIRCUITOS TERMINAIS, INSTALADA EM PAREDE - FORNECIMENTO E INSTALAÇÃO. AF_03/2023 </v>
      </c>
      <c r="E167" s="39" t="n">
        <f aca="false">Orçamento!I138</f>
        <v>31.92</v>
      </c>
      <c r="F167" s="74" t="n">
        <f aca="false">Orçamento!J138</f>
        <v>0.0001110214189</v>
      </c>
      <c r="G167" s="113" t="n">
        <f aca="false">G166+F167</f>
        <v>0.9990741425986</v>
      </c>
    </row>
    <row r="168" customFormat="false" ht="15" hidden="false" customHeight="false" outlineLevel="0" collapsed="false">
      <c r="A168" s="58" t="n">
        <v>161</v>
      </c>
      <c r="B168" s="113" t="n">
        <f aca="false">A168/$A$180</f>
        <v>0.930635838150289</v>
      </c>
      <c r="C168" s="57" t="str">
        <f aca="false">Orçamento!A115</f>
        <v>9.1.5</v>
      </c>
      <c r="D168" s="116" t="str">
        <f aca="false">Orçamento!B115</f>
        <v>DISJUNTOR MONOPOLAR TIPO DIN, CORRENTE NOMINAL DE 16A - FORNECIMENTO E INSTALAÇÃO. AF_10/2020.     
REFERÊNCIA DO PRODUTO: HTTPS://WWW.SANTIL.COM.BR/PRODUTO/DISJUNTOR-DIN-UNIPOLAR-16A-CURVA-C-SCHNEIDER/392820</v>
      </c>
      <c r="E168" s="39" t="n">
        <f aca="false">Orçamento!I115</f>
        <v>30.42</v>
      </c>
      <c r="F168" s="74" t="n">
        <f aca="false">Orçamento!J115</f>
        <v>0.0001058042469</v>
      </c>
      <c r="G168" s="113" t="n">
        <f aca="false">G167+F168</f>
        <v>0.9991799468455</v>
      </c>
    </row>
    <row r="169" customFormat="false" ht="15" hidden="false" customHeight="false" outlineLevel="0" collapsed="false">
      <c r="A169" s="58" t="n">
        <v>162</v>
      </c>
      <c r="B169" s="113" t="n">
        <f aca="false">A169/$A$180</f>
        <v>0.936416184971098</v>
      </c>
      <c r="C169" s="57" t="str">
        <f aca="false">Orçamento!A146</f>
        <v>9.1.36</v>
      </c>
      <c r="D169" s="114" t="str">
        <f aca="false">Orçamento!B146</f>
        <v>PLACA 4"X2" COM FURO</v>
      </c>
      <c r="E169" s="39" t="n">
        <f aca="false">Orçamento!I146</f>
        <v>30.4</v>
      </c>
      <c r="F169" s="74" t="n">
        <f aca="false">Orçamento!J146</f>
        <v>0.0001057346846</v>
      </c>
      <c r="G169" s="113" t="n">
        <f aca="false">G168+F169</f>
        <v>0.9992856815301</v>
      </c>
    </row>
    <row r="170" customFormat="false" ht="15" hidden="false" customHeight="false" outlineLevel="0" collapsed="false">
      <c r="A170" s="58" t="n">
        <v>163</v>
      </c>
      <c r="B170" s="113" t="n">
        <f aca="false">A170/$A$180</f>
        <v>0.942196531791907</v>
      </c>
      <c r="C170" s="57" t="str">
        <f aca="false">Orçamento!A178</f>
        <v>9.4.11</v>
      </c>
      <c r="D170" s="114" t="str">
        <f aca="false">Orçamento!B178</f>
        <v>FORNECIMENTO E INSTALAÇÃO VEDAÇÃO PARA SAÍDA DE VASO SANITÁRIO EM PVC RÍGIDO SOLDÁVEL, PARA ESGOTO PRIMÁRIO, DN = 100MM</v>
      </c>
      <c r="E170" s="39" t="n">
        <f aca="false">Orçamento!I178</f>
        <v>28.48</v>
      </c>
      <c r="F170" s="74" t="n">
        <f aca="false">Orçamento!J178</f>
        <v>9.905670457E-005</v>
      </c>
      <c r="G170" s="113" t="n">
        <f aca="false">G169+F170</f>
        <v>0.99938473823467</v>
      </c>
    </row>
    <row r="171" customFormat="false" ht="15" hidden="false" customHeight="false" outlineLevel="0" collapsed="false">
      <c r="A171" s="58" t="n">
        <v>164</v>
      </c>
      <c r="B171" s="113" t="n">
        <f aca="false">A171/$A$180</f>
        <v>0.947976878612717</v>
      </c>
      <c r="C171" s="57" t="str">
        <f aca="false">Orçamento!A159</f>
        <v>9.2.10</v>
      </c>
      <c r="D171" s="114" t="str">
        <f aca="false">Orçamento!B159</f>
        <v>TOMADA PARA ANTENA DE TV, SEM CAIXA, INCLUSIVE CONECTOR EMENDA PARA CABO COAXIAL</v>
      </c>
      <c r="E171" s="39" t="n">
        <f aca="false">Orçamento!I159</f>
        <v>24.17</v>
      </c>
      <c r="F171" s="74" t="n">
        <f aca="false">Orçamento!J159</f>
        <v>8.406603053E-005</v>
      </c>
      <c r="G171" s="113" t="n">
        <f aca="false">G170+F171</f>
        <v>0.9994688042652</v>
      </c>
    </row>
    <row r="172" customFormat="false" ht="15" hidden="false" customHeight="false" outlineLevel="0" collapsed="false">
      <c r="A172" s="58" t="n">
        <v>165</v>
      </c>
      <c r="B172" s="113" t="n">
        <f aca="false">A172/$A$180</f>
        <v>0.953757225433526</v>
      </c>
      <c r="C172" s="57" t="str">
        <f aca="false">Orçamento!A173</f>
        <v>9.4.6</v>
      </c>
      <c r="D172" s="114" t="str">
        <f aca="false">Orçamento!B173</f>
        <v>FORNECIMENTO E INSTALAÇÃO EM RAMAL DE DESCARGA OU RAMAL DE ESGOTO DE JOELHO 45º, PVC, SÉRIE NORMAL, ESGOTO PREDIAL, DN 40MM, JUNTA SOLDÁVEL.</v>
      </c>
      <c r="E172" s="39" t="n">
        <f aca="false">Orçamento!I173</f>
        <v>23.84</v>
      </c>
      <c r="F172" s="74" t="n">
        <f aca="false">Orçamento!J173</f>
        <v>8.29182527E-005</v>
      </c>
      <c r="G172" s="113" t="n">
        <f aca="false">G171+F172</f>
        <v>0.9995517225179</v>
      </c>
    </row>
    <row r="173" customFormat="false" ht="15" hidden="false" customHeight="false" outlineLevel="0" collapsed="false">
      <c r="A173" s="58" t="n">
        <v>166</v>
      </c>
      <c r="B173" s="113" t="n">
        <f aca="false">A173/$A$180</f>
        <v>0.959537572254335</v>
      </c>
      <c r="C173" s="57" t="str">
        <f aca="false">Orçamento!A189</f>
        <v>9.4.22</v>
      </c>
      <c r="D173" s="114" t="str">
        <f aca="false">Orçamento!B189</f>
        <v>FORNECIMENTO E INSTALAÇÃO EM PRUMADA DE ESGOTO SANITÁRIO OU VENTILAÇÃO DE TE, PVC, SÉRIE NORMAL, ESGOTO PREDIAL, DN 50 X 50MM, JUNTA ELÁSTICA.</v>
      </c>
      <c r="E173" s="39" t="n">
        <f aca="false">Orçamento!I189</f>
        <v>20.94</v>
      </c>
      <c r="F173" s="74" t="n">
        <f aca="false">Orçamento!J189</f>
        <v>7.283172028E-005</v>
      </c>
      <c r="G173" s="113" t="n">
        <f aca="false">G172+F173</f>
        <v>0.99962455423818</v>
      </c>
    </row>
    <row r="174" customFormat="false" ht="15" hidden="false" customHeight="false" outlineLevel="0" collapsed="false">
      <c r="A174" s="58" t="n">
        <v>167</v>
      </c>
      <c r="B174" s="113" t="n">
        <f aca="false">A174/$A$180</f>
        <v>0.965317919075144</v>
      </c>
      <c r="C174" s="57" t="str">
        <f aca="false">Orçamento!A171</f>
        <v>9.4.4</v>
      </c>
      <c r="D174" s="114" t="str">
        <f aca="false">Orçamento!B171</f>
        <v>FORNECIMENTO E INSTALAÇÃO DE JOELHO DE 90º COM BOLSA PARA ANEL, EM PVC RÍGIDO C/ ANÉIS, PARA ESGOTO SECUNDÁRIO, DN=40MM</v>
      </c>
      <c r="E174" s="39" t="n">
        <f aca="false">Orçamento!I171</f>
        <v>19.25</v>
      </c>
      <c r="F174" s="74" t="n">
        <f aca="false">Orçamento!J171</f>
        <v>6.695370656E-005</v>
      </c>
      <c r="G174" s="113" t="n">
        <f aca="false">G173+F174</f>
        <v>0.99969150794474</v>
      </c>
    </row>
    <row r="175" customFormat="false" ht="15" hidden="false" customHeight="false" outlineLevel="0" collapsed="false">
      <c r="A175" s="58" t="n">
        <v>168</v>
      </c>
      <c r="B175" s="113" t="n">
        <f aca="false">A175/$A$180</f>
        <v>0.971098265895954</v>
      </c>
      <c r="C175" s="57" t="str">
        <f aca="false">Orçamento!A170</f>
        <v>9.4.3</v>
      </c>
      <c r="D175" s="114" t="str">
        <f aca="false">Orçamento!B170</f>
        <v>FORNECIMENTO E INSTALAÇÃO DE VÁLVULA PLÁSTICA 1" PARA PIA, TANQUE OU LAVATÓRIO, COM OU SEM LADRÃO</v>
      </c>
      <c r="E175" s="39" t="n">
        <f aca="false">Orçamento!I170</f>
        <v>18.33</v>
      </c>
      <c r="F175" s="74" t="n">
        <f aca="false">Orçamento!J170</f>
        <v>6.375384111E-005</v>
      </c>
      <c r="G175" s="113" t="n">
        <f aca="false">G174+F175</f>
        <v>0.99975526178585</v>
      </c>
    </row>
    <row r="176" customFormat="false" ht="15" hidden="false" customHeight="false" outlineLevel="0" collapsed="false">
      <c r="A176" s="58" t="n">
        <v>169</v>
      </c>
      <c r="B176" s="113" t="n">
        <f aca="false">A176/$A$180</f>
        <v>0.976878612716763</v>
      </c>
      <c r="C176" s="57" t="str">
        <f aca="false">Orçamento!A184</f>
        <v>9.4.17</v>
      </c>
      <c r="D176" s="114" t="str">
        <f aca="false">Orçamento!B184</f>
        <v>FORNECIMENTO E INSTALAÇÃO EM RAMAL DE DESCARGA OU RAMAL DE ESGOTO DE JUNÇÃO SIMPLES, PVC, ESGOTO PREDIAL, DN 40MM, JUNTA SOLDÁVEL</v>
      </c>
      <c r="E176" s="39" t="n">
        <f aca="false">Orçamento!I184</f>
        <v>16.98</v>
      </c>
      <c r="F176" s="74" t="n">
        <f aca="false">Orçamento!J184</f>
        <v>5.905838636E-005</v>
      </c>
      <c r="G176" s="113" t="n">
        <f aca="false">G175+F176</f>
        <v>0.99981432017221</v>
      </c>
    </row>
    <row r="177" customFormat="false" ht="15" hidden="false" customHeight="false" outlineLevel="0" collapsed="false">
      <c r="A177" s="58" t="n">
        <v>170</v>
      </c>
      <c r="B177" s="113" t="n">
        <f aca="false">A177/$A$180</f>
        <v>0.982658959537572</v>
      </c>
      <c r="C177" s="57" t="str">
        <f aca="false">Orçamento!A117</f>
        <v>9.1.7</v>
      </c>
      <c r="D177" s="116" t="str">
        <f aca="false">Orçamento!B117</f>
        <v>DISJUNTOR MONOPOLAR TIPO DIN, CORRENTE NOMINAL DE 25A - FORNECIMENTO E INSTALAÇÃO. AF_10/2020.  
REFERÊNCIA DO PRODUTO: HTTPS://WWW.SANTIL.COM.BR/PRODUTO/DISJUNTOR-DIN-UNIPOLAR-25A-CURVA-C-SCHNEIDER/392819</v>
      </c>
      <c r="E177" s="39" t="n">
        <f aca="false">Orçamento!I117</f>
        <v>16.82</v>
      </c>
      <c r="F177" s="74" t="n">
        <f aca="false">Orçamento!J117</f>
        <v>5.850188802E-005</v>
      </c>
      <c r="G177" s="113" t="n">
        <f aca="false">G176+F177</f>
        <v>0.99987282206023</v>
      </c>
    </row>
    <row r="178" customFormat="false" ht="15" hidden="false" customHeight="false" outlineLevel="0" collapsed="false">
      <c r="A178" s="58" t="n">
        <v>171</v>
      </c>
      <c r="B178" s="113" t="n">
        <f aca="false">A178/$A$180</f>
        <v>0.988439306358382</v>
      </c>
      <c r="C178" s="57" t="str">
        <f aca="false">Orçamento!A165</f>
        <v>9.3.5</v>
      </c>
      <c r="D178" s="114" t="str">
        <f aca="false">Orçamento!B165</f>
        <v>FORNECIMENTO E INSTALAÇÃO DE JOELHO 90º COM BUCHA DE LATÃO, PVC, SOLDÁVEL, DN 25MM X 1/2 INSTALADO EM RAMAL OU SUB-RAMAL DE ÁGUA</v>
      </c>
      <c r="E178" s="39" t="n">
        <f aca="false">Orçamento!I165</f>
        <v>15.27</v>
      </c>
      <c r="F178" s="74" t="n">
        <f aca="false">Orçamento!J165</f>
        <v>5.311081035E-005</v>
      </c>
      <c r="G178" s="113" t="n">
        <f aca="false">G177+F178</f>
        <v>0.99992593287058</v>
      </c>
    </row>
    <row r="179" customFormat="false" ht="15" hidden="false" customHeight="false" outlineLevel="0" collapsed="false">
      <c r="A179" s="58" t="n">
        <v>172</v>
      </c>
      <c r="B179" s="113" t="n">
        <f aca="false">A179/$A$180</f>
        <v>0.994219653179191</v>
      </c>
      <c r="C179" s="57" t="str">
        <f aca="false">Orçamento!A191</f>
        <v>9.4.24</v>
      </c>
      <c r="D179" s="114" t="str">
        <f aca="false">Orçamento!B191</f>
        <v>FORNECIMENTO E INSTALAÇÃO EM PRUMADA DE ESGOTO SANITÁRIO OU VENTILAÇÃO DE TERMINAL DE VENTILAÇÃO, PVC, SÉRIE NORMAL, ESGOTO PREDIAL, DN 50MM, JUNTA SOLDÁVEL.</v>
      </c>
      <c r="E179" s="39" t="n">
        <f aca="false">Orçamento!I191</f>
        <v>12.43</v>
      </c>
      <c r="F179" s="74" t="n">
        <f aca="false">Orçamento!J191</f>
        <v>4.323296481E-005</v>
      </c>
      <c r="G179" s="113" t="n">
        <f aca="false">G178+F179</f>
        <v>0.99996916583539</v>
      </c>
    </row>
    <row r="180" customFormat="false" ht="15" hidden="false" customHeight="false" outlineLevel="0" collapsed="false">
      <c r="A180" s="58" t="n">
        <v>173</v>
      </c>
      <c r="B180" s="113" t="n">
        <f aca="false">A180/$A$180</f>
        <v>1</v>
      </c>
      <c r="C180" s="57" t="str">
        <f aca="false">Orçamento!A18</f>
        <v>1.9</v>
      </c>
      <c r="D180" s="71" t="str">
        <f aca="false">Orçamento!B18</f>
        <v>CARGA, MANOBRA E DESCARGA DE ENTULHO EM CAMINHÃO BASCULANTE 6 M³ - CARGA COM ESCAVADEIRA HIDRÁULICA  (CAÇAMBA DE 0,80 M³ / 111 HP) E DESCARGA LIVRE (UNIDADE: M3). AF_07/2020</v>
      </c>
      <c r="E180" s="39" t="n">
        <f aca="false">Orçamento!I18</f>
        <v>8.8652</v>
      </c>
      <c r="F180" s="74" t="n">
        <f aca="false">Orçamento!J18</f>
        <v>3.083418179E-005</v>
      </c>
      <c r="G180" s="113" t="n">
        <f aca="false">G179+F180</f>
        <v>1.00000000001718</v>
      </c>
    </row>
    <row r="181" customFormat="false" ht="15" hidden="false" customHeight="false" outlineLevel="0" collapsed="false">
      <c r="A181" s="117"/>
      <c r="B181" s="117"/>
      <c r="C181" s="118" t="n">
        <f aca="false">Orçamento!A220</f>
        <v>0</v>
      </c>
      <c r="D181" s="119"/>
      <c r="E181" s="120"/>
      <c r="F181" s="117"/>
      <c r="G181" s="117"/>
    </row>
    <row r="182" customFormat="false" ht="15" hidden="false" customHeight="true" outlineLevel="0" collapsed="false">
      <c r="A182" s="121" t="s">
        <v>449</v>
      </c>
      <c r="B182" s="121"/>
      <c r="C182" s="121"/>
      <c r="D182" s="121"/>
      <c r="E182" s="122" t="n">
        <f aca="false">SUM(E8:E180)</f>
        <v>287512.0884</v>
      </c>
      <c r="F182" s="123" t="n">
        <f aca="false">E182/$E$182</f>
        <v>1</v>
      </c>
      <c r="G182" s="117"/>
    </row>
    <row r="183" customFormat="false" ht="15" hidden="false" customHeight="false" outlineLevel="0" collapsed="false">
      <c r="A183" s="117"/>
      <c r="B183" s="117"/>
      <c r="C183" s="118" t="n">
        <f aca="false">Orçamento!A222</f>
        <v>0</v>
      </c>
      <c r="D183" s="119"/>
      <c r="E183" s="120"/>
      <c r="F183" s="117"/>
      <c r="G183" s="117"/>
    </row>
    <row r="184" customFormat="false" ht="15" hidden="false" customHeight="false" outlineLevel="0" collapsed="false">
      <c r="A184" s="117"/>
      <c r="B184" s="117"/>
      <c r="C184" s="118" t="n">
        <f aca="false">Orçamento!A223</f>
        <v>0</v>
      </c>
      <c r="D184" s="119"/>
      <c r="E184" s="120"/>
      <c r="F184" s="117"/>
      <c r="G184" s="117"/>
    </row>
    <row r="185" customFormat="false" ht="15" hidden="false" customHeight="false" outlineLevel="0" collapsed="false">
      <c r="A185" s="117"/>
      <c r="B185" s="117"/>
      <c r="C185" s="117" t="e">
        <f aca="false">#REF!</f>
        <v>#REF!</v>
      </c>
      <c r="D185" s="119"/>
      <c r="E185" s="120"/>
      <c r="F185" s="117"/>
      <c r="G185" s="117"/>
    </row>
    <row r="186" customFormat="false" ht="15" hidden="false" customHeight="false" outlineLevel="0" collapsed="false">
      <c r="A186" s="117"/>
      <c r="B186" s="117"/>
      <c r="C186" s="117" t="e">
        <f aca="false">#REF!</f>
        <v>#REF!</v>
      </c>
      <c r="D186" s="119"/>
      <c r="E186" s="120"/>
      <c r="F186" s="117"/>
      <c r="G186" s="117"/>
    </row>
    <row r="187" customFormat="false" ht="15" hidden="false" customHeight="false" outlineLevel="0" collapsed="false">
      <c r="A187" s="117"/>
      <c r="B187" s="117"/>
      <c r="C187" s="117" t="e">
        <f aca="false">#REF!</f>
        <v>#REF!</v>
      </c>
      <c r="D187" s="119"/>
      <c r="E187" s="120"/>
      <c r="F187" s="117"/>
      <c r="G187" s="117"/>
    </row>
    <row r="188" customFormat="false" ht="15" hidden="false" customHeight="false" outlineLevel="0" collapsed="false">
      <c r="A188" s="117"/>
      <c r="B188" s="117"/>
      <c r="C188" s="117"/>
      <c r="D188" s="119"/>
      <c r="E188" s="120"/>
      <c r="F188" s="117"/>
      <c r="G188" s="117"/>
    </row>
    <row r="189" customFormat="false" ht="15" hidden="false" customHeight="false" outlineLevel="0" collapsed="false">
      <c r="A189" s="117"/>
      <c r="B189" s="117"/>
      <c r="C189" s="117"/>
      <c r="D189" s="119"/>
      <c r="E189" s="120"/>
      <c r="F189" s="117"/>
      <c r="G189" s="117"/>
    </row>
    <row r="190" customFormat="false" ht="15" hidden="false" customHeight="false" outlineLevel="0" collapsed="false">
      <c r="A190" s="117"/>
      <c r="B190" s="117"/>
      <c r="C190" s="117"/>
      <c r="D190" s="119"/>
      <c r="E190" s="120"/>
      <c r="F190" s="117"/>
      <c r="G190" s="117"/>
    </row>
    <row r="191" customFormat="false" ht="15" hidden="false" customHeight="false" outlineLevel="0" collapsed="false">
      <c r="A191" s="117"/>
      <c r="B191" s="117"/>
      <c r="C191" s="117"/>
      <c r="D191" s="119"/>
      <c r="E191" s="120"/>
      <c r="F191" s="117"/>
      <c r="G191" s="117"/>
    </row>
    <row r="192" customFormat="false" ht="15" hidden="false" customHeight="false" outlineLevel="0" collapsed="false">
      <c r="A192" s="117"/>
      <c r="B192" s="117"/>
      <c r="C192" s="117"/>
      <c r="D192" s="119"/>
      <c r="E192" s="120"/>
      <c r="F192" s="117"/>
      <c r="G192" s="117"/>
    </row>
    <row r="193" customFormat="false" ht="15" hidden="false" customHeight="false" outlineLevel="0" collapsed="false">
      <c r="A193" s="117"/>
      <c r="B193" s="117"/>
      <c r="C193" s="117"/>
      <c r="D193" s="119"/>
      <c r="E193" s="120"/>
      <c r="F193" s="117"/>
      <c r="G193" s="117"/>
    </row>
    <row r="194" customFormat="false" ht="15" hidden="false" customHeight="false" outlineLevel="0" collapsed="false">
      <c r="A194" s="117"/>
      <c r="B194" s="117"/>
      <c r="C194" s="117"/>
      <c r="D194" s="119"/>
      <c r="E194" s="120"/>
      <c r="F194" s="117"/>
      <c r="G194" s="117"/>
    </row>
    <row r="195" customFormat="false" ht="15" hidden="false" customHeight="false" outlineLevel="0" collapsed="false">
      <c r="A195" s="117"/>
      <c r="B195" s="117"/>
      <c r="C195" s="117"/>
      <c r="D195" s="119"/>
      <c r="E195" s="120"/>
      <c r="F195" s="117"/>
      <c r="G195" s="117"/>
    </row>
    <row r="196" customFormat="false" ht="15" hidden="false" customHeight="false" outlineLevel="0" collapsed="false">
      <c r="A196" s="117"/>
      <c r="B196" s="117"/>
      <c r="C196" s="117"/>
      <c r="D196" s="119"/>
      <c r="E196" s="120"/>
      <c r="F196" s="117"/>
      <c r="G196" s="117"/>
    </row>
    <row r="197" customFormat="false" ht="15" hidden="false" customHeight="false" outlineLevel="0" collapsed="false">
      <c r="A197" s="117"/>
      <c r="B197" s="117"/>
      <c r="C197" s="117"/>
      <c r="D197" s="119"/>
      <c r="E197" s="120"/>
      <c r="F197" s="117"/>
      <c r="G197" s="117"/>
    </row>
    <row r="198" customFormat="false" ht="15" hidden="false" customHeight="false" outlineLevel="0" collapsed="false">
      <c r="A198" s="117"/>
      <c r="B198" s="117"/>
      <c r="C198" s="117"/>
      <c r="D198" s="119"/>
      <c r="E198" s="120"/>
      <c r="F198" s="117"/>
      <c r="G198" s="117"/>
    </row>
    <row r="199" customFormat="false" ht="15" hidden="false" customHeight="false" outlineLevel="0" collapsed="false">
      <c r="A199" s="117"/>
      <c r="B199" s="117"/>
      <c r="C199" s="117"/>
      <c r="D199" s="119"/>
      <c r="E199" s="120"/>
      <c r="F199" s="117"/>
      <c r="G199" s="117"/>
    </row>
    <row r="200" customFormat="false" ht="15" hidden="false" customHeight="false" outlineLevel="0" collapsed="false">
      <c r="A200" s="117"/>
      <c r="B200" s="117"/>
      <c r="C200" s="117"/>
      <c r="D200" s="119"/>
      <c r="E200" s="120"/>
      <c r="F200" s="117"/>
      <c r="G200" s="117"/>
    </row>
    <row r="201" customFormat="false" ht="15" hidden="false" customHeight="false" outlineLevel="0" collapsed="false">
      <c r="A201" s="117"/>
      <c r="B201" s="117"/>
      <c r="C201" s="117"/>
      <c r="D201" s="119"/>
      <c r="E201" s="120"/>
      <c r="F201" s="117"/>
      <c r="G201" s="117"/>
    </row>
    <row r="202" customFormat="false" ht="15" hidden="false" customHeight="false" outlineLevel="0" collapsed="false">
      <c r="A202" s="117"/>
      <c r="B202" s="117"/>
      <c r="C202" s="117"/>
      <c r="D202" s="119"/>
      <c r="E202" s="120"/>
      <c r="F202" s="117"/>
      <c r="G202" s="117"/>
    </row>
    <row r="203" customFormat="false" ht="15" hidden="false" customHeight="false" outlineLevel="0" collapsed="false">
      <c r="A203" s="117"/>
      <c r="B203" s="117"/>
      <c r="C203" s="117"/>
      <c r="D203" s="119"/>
      <c r="E203" s="120"/>
      <c r="F203" s="117"/>
      <c r="G203" s="117"/>
    </row>
    <row r="204" customFormat="false" ht="15" hidden="false" customHeight="false" outlineLevel="0" collapsed="false">
      <c r="A204" s="117"/>
      <c r="B204" s="117"/>
      <c r="C204" s="117"/>
      <c r="D204" s="119"/>
      <c r="E204" s="120"/>
      <c r="F204" s="117"/>
      <c r="G204" s="117"/>
    </row>
    <row r="205" customFormat="false" ht="15" hidden="false" customHeight="false" outlineLevel="0" collapsed="false">
      <c r="A205" s="117"/>
      <c r="B205" s="117"/>
      <c r="C205" s="117"/>
      <c r="D205" s="119"/>
      <c r="E205" s="120"/>
      <c r="F205" s="117"/>
      <c r="G205" s="117"/>
    </row>
    <row r="206" customFormat="false" ht="15" hidden="false" customHeight="false" outlineLevel="0" collapsed="false">
      <c r="A206" s="117"/>
      <c r="B206" s="117"/>
      <c r="C206" s="117"/>
      <c r="D206" s="119"/>
      <c r="E206" s="120"/>
      <c r="F206" s="117"/>
      <c r="G206" s="117"/>
    </row>
    <row r="207" customFormat="false" ht="15" hidden="false" customHeight="false" outlineLevel="0" collapsed="false">
      <c r="A207" s="117"/>
      <c r="B207" s="117"/>
      <c r="C207" s="117"/>
      <c r="D207" s="119"/>
      <c r="E207" s="120"/>
      <c r="F207" s="117"/>
      <c r="G207" s="117"/>
    </row>
    <row r="208" customFormat="false" ht="15" hidden="false" customHeight="false" outlineLevel="0" collapsed="false">
      <c r="A208" s="117"/>
      <c r="B208" s="117"/>
      <c r="C208" s="117"/>
      <c r="D208" s="119"/>
      <c r="E208" s="120"/>
      <c r="F208" s="117"/>
      <c r="G208" s="117"/>
    </row>
    <row r="209" customFormat="false" ht="15" hidden="false" customHeight="false" outlineLevel="0" collapsed="false">
      <c r="A209" s="117"/>
      <c r="B209" s="117"/>
      <c r="C209" s="117"/>
      <c r="D209" s="119"/>
      <c r="E209" s="120"/>
      <c r="F209" s="117"/>
      <c r="G209" s="117"/>
    </row>
    <row r="210" customFormat="false" ht="15" hidden="false" customHeight="false" outlineLevel="0" collapsed="false">
      <c r="A210" s="117"/>
      <c r="B210" s="117"/>
      <c r="C210" s="117"/>
      <c r="D210" s="119"/>
      <c r="E210" s="120"/>
      <c r="F210" s="117"/>
      <c r="G210" s="117"/>
    </row>
    <row r="211" customFormat="false" ht="15" hidden="false" customHeight="false" outlineLevel="0" collapsed="false">
      <c r="A211" s="117"/>
      <c r="B211" s="117"/>
      <c r="C211" s="117"/>
      <c r="D211" s="119"/>
      <c r="E211" s="120"/>
      <c r="F211" s="117"/>
      <c r="G211" s="117"/>
    </row>
    <row r="212" customFormat="false" ht="15" hidden="false" customHeight="false" outlineLevel="0" collapsed="false">
      <c r="A212" s="117"/>
      <c r="B212" s="117"/>
      <c r="C212" s="117"/>
      <c r="D212" s="119"/>
      <c r="E212" s="120"/>
      <c r="F212" s="117"/>
      <c r="G212" s="117"/>
    </row>
    <row r="213" customFormat="false" ht="15" hidden="false" customHeight="false" outlineLevel="0" collapsed="false">
      <c r="A213" s="117"/>
      <c r="B213" s="117"/>
      <c r="C213" s="117"/>
      <c r="D213" s="119"/>
      <c r="E213" s="120"/>
      <c r="F213" s="117"/>
      <c r="G213" s="117"/>
    </row>
    <row r="214" customFormat="false" ht="15" hidden="false" customHeight="false" outlineLevel="0" collapsed="false">
      <c r="A214" s="117"/>
      <c r="B214" s="117"/>
      <c r="C214" s="117"/>
      <c r="D214" s="119"/>
      <c r="E214" s="120"/>
      <c r="F214" s="117"/>
      <c r="G214" s="117"/>
    </row>
    <row r="215" customFormat="false" ht="15" hidden="false" customHeight="false" outlineLevel="0" collapsed="false">
      <c r="A215" s="117"/>
      <c r="B215" s="117"/>
      <c r="C215" s="117"/>
      <c r="D215" s="119"/>
      <c r="E215" s="120"/>
      <c r="F215" s="117"/>
      <c r="G215" s="117"/>
    </row>
    <row r="216" customFormat="false" ht="15" hidden="false" customHeight="false" outlineLevel="0" collapsed="false">
      <c r="A216" s="117"/>
      <c r="B216" s="117"/>
      <c r="C216" s="117"/>
      <c r="D216" s="119"/>
      <c r="E216" s="120"/>
      <c r="F216" s="117"/>
      <c r="G216" s="117"/>
    </row>
    <row r="217" customFormat="false" ht="15" hidden="false" customHeight="false" outlineLevel="0" collapsed="false">
      <c r="A217" s="117"/>
      <c r="B217" s="117"/>
      <c r="C217" s="117"/>
      <c r="D217" s="119"/>
      <c r="E217" s="120"/>
      <c r="F217" s="117"/>
      <c r="G217" s="117"/>
    </row>
    <row r="218" customFormat="false" ht="15" hidden="false" customHeight="false" outlineLevel="0" collapsed="false">
      <c r="A218" s="117"/>
      <c r="B218" s="117"/>
      <c r="C218" s="117"/>
      <c r="D218" s="119"/>
      <c r="E218" s="120"/>
      <c r="F218" s="117"/>
      <c r="G218" s="117"/>
    </row>
    <row r="219" customFormat="false" ht="15" hidden="false" customHeight="false" outlineLevel="0" collapsed="false">
      <c r="A219" s="117"/>
      <c r="B219" s="117"/>
      <c r="C219" s="117"/>
      <c r="D219" s="119"/>
      <c r="E219" s="120"/>
      <c r="F219" s="117"/>
      <c r="G219" s="117"/>
    </row>
    <row r="220" customFormat="false" ht="15" hidden="false" customHeight="false" outlineLevel="0" collapsed="false">
      <c r="A220" s="117"/>
      <c r="B220" s="117"/>
      <c r="C220" s="117"/>
      <c r="D220" s="119"/>
      <c r="E220" s="120"/>
      <c r="F220" s="117"/>
      <c r="G220" s="117"/>
    </row>
    <row r="221" customFormat="false" ht="15" hidden="false" customHeight="false" outlineLevel="0" collapsed="false">
      <c r="A221" s="117"/>
      <c r="B221" s="117"/>
      <c r="C221" s="117"/>
      <c r="D221" s="119"/>
      <c r="E221" s="120"/>
      <c r="F221" s="117"/>
      <c r="G221" s="117"/>
    </row>
    <row r="222" customFormat="false" ht="15" hidden="false" customHeight="false" outlineLevel="0" collapsed="false">
      <c r="A222" s="117"/>
      <c r="B222" s="117"/>
      <c r="C222" s="117"/>
      <c r="D222" s="119"/>
      <c r="E222" s="120"/>
      <c r="F222" s="117"/>
      <c r="G222" s="117"/>
    </row>
    <row r="223" customFormat="false" ht="15" hidden="false" customHeight="false" outlineLevel="0" collapsed="false">
      <c r="A223" s="117"/>
      <c r="B223" s="117"/>
      <c r="C223" s="117"/>
      <c r="D223" s="119"/>
      <c r="E223" s="120"/>
      <c r="F223" s="117"/>
      <c r="G223" s="117"/>
    </row>
  </sheetData>
  <autoFilter ref="A7:G180"/>
  <mergeCells count="7">
    <mergeCell ref="A1:G1"/>
    <mergeCell ref="A2:G2"/>
    <mergeCell ref="A3:G3"/>
    <mergeCell ref="A4:G4"/>
    <mergeCell ref="A5:G5"/>
    <mergeCell ref="A6:G6"/>
    <mergeCell ref="A182:D18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103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40625" defaultRowHeight="15" zeroHeight="false" outlineLevelRow="0" outlineLevelCol="0"/>
  <cols>
    <col collapsed="false" customWidth="true" hidden="false" outlineLevel="0" max="1" min="1" style="0" width="6.62"/>
    <col collapsed="false" customWidth="true" hidden="false" outlineLevel="0" max="2" min="2" style="0" width="32.75"/>
    <col collapsed="false" customWidth="true" hidden="false" outlineLevel="0" max="3" min="3" style="0" width="16.63"/>
    <col collapsed="false" customWidth="true" hidden="false" outlineLevel="0" max="4" min="4" style="0" width="10.63"/>
    <col collapsed="false" customWidth="true" hidden="false" outlineLevel="0" max="7" min="5" style="0" width="15.63"/>
  </cols>
  <sheetData>
    <row r="1" customFormat="false" ht="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5" hidden="false" customHeight="false" outlineLevel="0" collapsed="false">
      <c r="A2" s="3" t="str">
        <f aca="false">Orçamento!A2</f>
        <v>SEÇÃO DE ENGENHARIA</v>
      </c>
      <c r="B2" s="3"/>
      <c r="C2" s="3"/>
      <c r="D2" s="3"/>
      <c r="E2" s="3"/>
      <c r="F2" s="3"/>
      <c r="G2" s="3"/>
    </row>
    <row r="3" customFormat="false" ht="15" hidden="false" customHeight="true" outlineLevel="0" collapsed="false">
      <c r="A3" s="4" t="s">
        <v>465</v>
      </c>
      <c r="B3" s="4"/>
      <c r="C3" s="4"/>
      <c r="D3" s="4"/>
      <c r="E3" s="4"/>
      <c r="F3" s="4"/>
      <c r="G3" s="4"/>
    </row>
    <row r="4" customFormat="false" ht="15" hidden="false" customHeight="false" outlineLevel="0" collapsed="false">
      <c r="A4" s="3" t="str">
        <f aca="false">Orçamento!A4</f>
        <v>OBRA: AMPLIAÇÃO DO FÓRUM ELEITORAL DE CAICÓ</v>
      </c>
      <c r="B4" s="3"/>
      <c r="C4" s="3"/>
      <c r="D4" s="3"/>
      <c r="E4" s="3"/>
      <c r="F4" s="3"/>
      <c r="G4" s="3"/>
    </row>
    <row r="5" customFormat="false" ht="15" hidden="false" customHeight="false" outlineLevel="0" collapsed="false">
      <c r="A5" s="4" t="str">
        <f aca="false">Orçamento!A5</f>
        <v>DATA REFERÊNCIA TÉCNICA SINAPI: ABRIL/2024</v>
      </c>
      <c r="B5" s="4"/>
      <c r="C5" s="4"/>
      <c r="D5" s="4"/>
      <c r="E5" s="4"/>
      <c r="F5" s="4"/>
      <c r="G5" s="4"/>
    </row>
    <row r="6" customFormat="false" ht="15" hidden="false" customHeight="false" outlineLevel="0" collapsed="false">
      <c r="A6" s="5" t="str">
        <f aca="true">UPPER("Data: " &amp; TEXT(TODAY(), "dd") &amp; " de " &amp; TEXT(TODAY(), "MMMM") &amp; " de " &amp; TEXT(TODAY(), "YYYY"))</f>
        <v>DATA: 17 DE JULHO DE 2024</v>
      </c>
      <c r="B6" s="5"/>
      <c r="C6" s="5"/>
      <c r="D6" s="5"/>
      <c r="E6" s="5"/>
      <c r="F6" s="5"/>
      <c r="G6" s="5"/>
    </row>
    <row r="7" customFormat="false" ht="12.75" hidden="false" customHeight="true" outlineLevel="0" collapsed="false">
      <c r="A7" s="124" t="s">
        <v>465</v>
      </c>
      <c r="B7" s="124"/>
      <c r="C7" s="124"/>
      <c r="D7" s="124"/>
      <c r="E7" s="124"/>
      <c r="F7" s="124"/>
      <c r="G7" s="124"/>
    </row>
    <row r="8" customFormat="false" ht="12.75" hidden="false" customHeight="true" outlineLevel="0" collapsed="false">
      <c r="A8" s="124"/>
      <c r="B8" s="124"/>
      <c r="C8" s="124"/>
      <c r="D8" s="124"/>
      <c r="E8" s="124"/>
      <c r="F8" s="124"/>
      <c r="G8" s="124"/>
    </row>
    <row r="9" customFormat="false" ht="15" hidden="false" customHeight="false" outlineLevel="0" collapsed="false">
      <c r="A9" s="125" t="s">
        <v>5</v>
      </c>
      <c r="B9" s="125" t="s">
        <v>6</v>
      </c>
      <c r="C9" s="125" t="s">
        <v>466</v>
      </c>
      <c r="D9" s="125" t="s">
        <v>14</v>
      </c>
      <c r="E9" s="126" t="s">
        <v>467</v>
      </c>
      <c r="F9" s="126" t="s">
        <v>468</v>
      </c>
      <c r="G9" s="125" t="s">
        <v>469</v>
      </c>
    </row>
    <row r="10" customFormat="false" ht="15" hidden="false" customHeight="false" outlineLevel="0" collapsed="false">
      <c r="A10" s="125"/>
      <c r="B10" s="125"/>
      <c r="C10" s="125"/>
      <c r="D10" s="125"/>
      <c r="E10" s="125"/>
      <c r="F10" s="125"/>
      <c r="G10" s="125"/>
    </row>
    <row r="11" customFormat="false" ht="15" hidden="false" customHeight="false" outlineLevel="0" collapsed="false">
      <c r="A11" s="127" t="n">
        <v>1</v>
      </c>
      <c r="B11" s="128" t="str">
        <f aca="false">Orçamento!B9</f>
        <v>ITENS PRELIMINARES</v>
      </c>
      <c r="C11" s="129" t="n">
        <f aca="false">Orçamento!I9</f>
        <v>8482.3531</v>
      </c>
      <c r="D11" s="130" t="n">
        <f aca="false">C11/$C$35</f>
        <v>0.02950259639</v>
      </c>
      <c r="E11" s="131" t="n">
        <f aca="false">E12*$C$11</f>
        <v>8482.3531</v>
      </c>
      <c r="F11" s="131" t="n">
        <f aca="false">F12*$C$11</f>
        <v>0</v>
      </c>
      <c r="G11" s="131" t="n">
        <f aca="false">G12*$C$11</f>
        <v>0</v>
      </c>
    </row>
    <row r="12" customFormat="false" ht="15" hidden="false" customHeight="false" outlineLevel="0" collapsed="false">
      <c r="A12" s="127"/>
      <c r="B12" s="127"/>
      <c r="C12" s="127"/>
      <c r="D12" s="127"/>
      <c r="E12" s="132" t="n">
        <v>1</v>
      </c>
      <c r="F12" s="132"/>
      <c r="G12" s="132"/>
    </row>
    <row r="13" customFormat="false" ht="15" hidden="false" customHeight="false" outlineLevel="0" collapsed="false">
      <c r="A13" s="127" t="n">
        <v>2</v>
      </c>
      <c r="B13" s="128" t="str">
        <f aca="false">Orçamento!B21</f>
        <v>MOVIMENTOS DE TERRA</v>
      </c>
      <c r="C13" s="129" t="n">
        <f aca="false">Orçamento!I21</f>
        <v>6195.5044</v>
      </c>
      <c r="D13" s="130" t="n">
        <f aca="false">C13/$C$35</f>
        <v>0.02154867447</v>
      </c>
      <c r="E13" s="131" t="n">
        <f aca="false">E14*$C13</f>
        <v>6195.5044</v>
      </c>
      <c r="F13" s="131" t="n">
        <f aca="false">F14*$C13</f>
        <v>0</v>
      </c>
      <c r="G13" s="131" t="n">
        <f aca="false">G14*$C13</f>
        <v>0</v>
      </c>
    </row>
    <row r="14" customFormat="false" ht="15" hidden="false" customHeight="false" outlineLevel="0" collapsed="false">
      <c r="A14" s="127"/>
      <c r="B14" s="127"/>
      <c r="C14" s="127"/>
      <c r="D14" s="127"/>
      <c r="E14" s="133" t="n">
        <v>1</v>
      </c>
      <c r="F14" s="133"/>
      <c r="G14" s="133"/>
    </row>
    <row r="15" customFormat="false" ht="15" hidden="false" customHeight="false" outlineLevel="0" collapsed="false">
      <c r="A15" s="127" t="n">
        <v>3</v>
      </c>
      <c r="B15" s="134" t="str">
        <f aca="false">Orçamento!B28</f>
        <v>FUNDAÇÕES </v>
      </c>
      <c r="C15" s="135" t="n">
        <f aca="false">Orçamento!I28</f>
        <v>29152.0274</v>
      </c>
      <c r="D15" s="130" t="n">
        <f aca="false">C15/$C$35</f>
        <v>0.1013940929</v>
      </c>
      <c r="E15" s="131" t="n">
        <f aca="false">E16*$C15</f>
        <v>17491.21644</v>
      </c>
      <c r="F15" s="131" t="n">
        <f aca="false">F16*$C15</f>
        <v>11660.81096</v>
      </c>
      <c r="G15" s="131" t="n">
        <f aca="false">G16*$C15</f>
        <v>0</v>
      </c>
    </row>
    <row r="16" customFormat="false" ht="15" hidden="false" customHeight="false" outlineLevel="0" collapsed="false">
      <c r="A16" s="127"/>
      <c r="B16" s="134"/>
      <c r="C16" s="134"/>
      <c r="D16" s="130"/>
      <c r="E16" s="133" t="n">
        <v>0.6</v>
      </c>
      <c r="F16" s="133" t="n">
        <v>0.4</v>
      </c>
      <c r="G16" s="133"/>
    </row>
    <row r="17" customFormat="false" ht="15" hidden="false" customHeight="false" outlineLevel="0" collapsed="false">
      <c r="A17" s="127" t="n">
        <v>4</v>
      </c>
      <c r="B17" s="134" t="str">
        <f aca="false">Orçamento!B45</f>
        <v>ESTRUTURA</v>
      </c>
      <c r="C17" s="135" t="n">
        <f aca="false">Orçamento!I45</f>
        <v>24135.178</v>
      </c>
      <c r="D17" s="130" t="n">
        <f aca="false">C17/$C$35</f>
        <v>0.08394491562</v>
      </c>
      <c r="E17" s="131" t="n">
        <f aca="false">E18*$C$17</f>
        <v>7240.5534</v>
      </c>
      <c r="F17" s="131" t="n">
        <f aca="false">F18*$C$17</f>
        <v>16894.6246</v>
      </c>
      <c r="G17" s="131" t="n">
        <f aca="false">G18*$C$17</f>
        <v>0</v>
      </c>
    </row>
    <row r="18" customFormat="false" ht="15" hidden="false" customHeight="false" outlineLevel="0" collapsed="false">
      <c r="A18" s="127"/>
      <c r="B18" s="134"/>
      <c r="C18" s="134"/>
      <c r="D18" s="130"/>
      <c r="E18" s="133" t="n">
        <v>0.3</v>
      </c>
      <c r="F18" s="133" t="n">
        <v>0.7</v>
      </c>
      <c r="G18" s="133"/>
    </row>
    <row r="19" customFormat="false" ht="15" hidden="false" customHeight="false" outlineLevel="0" collapsed="false">
      <c r="A19" s="127" t="n">
        <v>5</v>
      </c>
      <c r="B19" s="134" t="str">
        <f aca="false">Orçamento!B62</f>
        <v>COBERTURA E IMPERMEABILIZAÇÕES</v>
      </c>
      <c r="C19" s="135" t="n">
        <f aca="false">Orçamento!I62</f>
        <v>49568.6143</v>
      </c>
      <c r="D19" s="130" t="n">
        <f aca="false">C19/$C$35</f>
        <v>0.1724053224</v>
      </c>
      <c r="E19" s="131" t="n">
        <f aca="false">E20*$C$19</f>
        <v>9913.72286</v>
      </c>
      <c r="F19" s="131" t="n">
        <f aca="false">F20*$C$19</f>
        <v>39654.89144</v>
      </c>
      <c r="G19" s="131" t="n">
        <f aca="false">G20*$C$19</f>
        <v>0</v>
      </c>
    </row>
    <row r="20" customFormat="false" ht="15" hidden="false" customHeight="false" outlineLevel="0" collapsed="false">
      <c r="A20" s="127"/>
      <c r="B20" s="134"/>
      <c r="C20" s="134"/>
      <c r="D20" s="130"/>
      <c r="E20" s="133" t="n">
        <v>0.2</v>
      </c>
      <c r="F20" s="133" t="n">
        <v>0.8</v>
      </c>
      <c r="G20" s="133"/>
    </row>
    <row r="21" customFormat="false" ht="15" hidden="false" customHeight="false" outlineLevel="0" collapsed="false">
      <c r="A21" s="127" t="n">
        <v>6</v>
      </c>
      <c r="B21" s="134" t="str">
        <f aca="false">Orçamento!B75</f>
        <v>ALVENARIAS E REVESTIMENTOS</v>
      </c>
      <c r="C21" s="135" t="n">
        <f aca="false">Orçamento!I75</f>
        <v>55521.934</v>
      </c>
      <c r="D21" s="130" t="n">
        <f aca="false">C21/$C$35</f>
        <v>0.1931116507</v>
      </c>
      <c r="E21" s="131" t="n">
        <f aca="false">E22*$C$21</f>
        <v>0</v>
      </c>
      <c r="F21" s="131" t="n">
        <f aca="false">F22*$C$21</f>
        <v>27760.967</v>
      </c>
      <c r="G21" s="131" t="n">
        <f aca="false">G22*$C$21</f>
        <v>27760.967</v>
      </c>
    </row>
    <row r="22" customFormat="false" ht="15" hidden="false" customHeight="false" outlineLevel="0" collapsed="false">
      <c r="A22" s="127"/>
      <c r="B22" s="134"/>
      <c r="C22" s="134"/>
      <c r="D22" s="130"/>
      <c r="E22" s="133"/>
      <c r="F22" s="133" t="n">
        <v>0.5</v>
      </c>
      <c r="G22" s="133" t="n">
        <v>0.5</v>
      </c>
    </row>
    <row r="23" customFormat="false" ht="15" hidden="false" customHeight="false" outlineLevel="0" collapsed="false">
      <c r="A23" s="127" t="n">
        <v>7</v>
      </c>
      <c r="B23" s="134" t="str">
        <f aca="false">Orçamento!B88</f>
        <v>PISOS</v>
      </c>
      <c r="C23" s="135" t="n">
        <f aca="false">Orçamento!I88</f>
        <v>21403.0669</v>
      </c>
      <c r="D23" s="130" t="n">
        <f aca="false">C23/$C$35</f>
        <v>0.07444232004</v>
      </c>
      <c r="E23" s="131" t="n">
        <f aca="false">E24*$C$23</f>
        <v>0</v>
      </c>
      <c r="F23" s="131" t="n">
        <f aca="false">F24*$C$23</f>
        <v>10701.53345</v>
      </c>
      <c r="G23" s="131" t="n">
        <f aca="false">G24*$C$23</f>
        <v>10701.53345</v>
      </c>
    </row>
    <row r="24" customFormat="false" ht="15" hidden="false" customHeight="false" outlineLevel="0" collapsed="false">
      <c r="A24" s="127"/>
      <c r="B24" s="134"/>
      <c r="C24" s="134"/>
      <c r="D24" s="130"/>
      <c r="E24" s="133"/>
      <c r="F24" s="133" t="n">
        <v>0.5</v>
      </c>
      <c r="G24" s="133" t="n">
        <v>0.5</v>
      </c>
    </row>
    <row r="25" customFormat="false" ht="15" hidden="false" customHeight="false" outlineLevel="0" collapsed="false">
      <c r="A25" s="127" t="n">
        <v>8</v>
      </c>
      <c r="B25" s="134" t="str">
        <f aca="false">Orçamento!B96</f>
        <v>ESQUADRIAS, DIVISÓRIAS E VIDROS</v>
      </c>
      <c r="C25" s="135" t="n">
        <f aca="false">Orçamento!I96</f>
        <v>16256.5754</v>
      </c>
      <c r="D25" s="130" t="n">
        <f aca="false">C25/$C$35</f>
        <v>0.05654223268</v>
      </c>
      <c r="E25" s="131" t="n">
        <f aca="false">E26*$C$25</f>
        <v>0</v>
      </c>
      <c r="F25" s="131" t="n">
        <f aca="false">F26*$C$25</f>
        <v>11379.60278</v>
      </c>
      <c r="G25" s="131" t="n">
        <f aca="false">G26*$C$25</f>
        <v>4876.97262</v>
      </c>
    </row>
    <row r="26" customFormat="false" ht="15" hidden="false" customHeight="false" outlineLevel="0" collapsed="false">
      <c r="A26" s="127"/>
      <c r="B26" s="134"/>
      <c r="C26" s="134"/>
      <c r="D26" s="130"/>
      <c r="E26" s="133"/>
      <c r="F26" s="133" t="n">
        <v>0.7</v>
      </c>
      <c r="G26" s="133" t="n">
        <v>0.3</v>
      </c>
    </row>
    <row r="27" customFormat="false" ht="15" hidden="false" customHeight="true" outlineLevel="0" collapsed="false">
      <c r="A27" s="127" t="n">
        <v>9</v>
      </c>
      <c r="B27" s="128" t="s">
        <v>470</v>
      </c>
      <c r="C27" s="135" t="n">
        <f aca="false">Orçamento!I109</f>
        <v>47556.8825</v>
      </c>
      <c r="D27" s="130" t="n">
        <f aca="false">C27/$C$35</f>
        <v>0.1654082886</v>
      </c>
      <c r="E27" s="131" t="n">
        <f aca="false">E28*$C$27</f>
        <v>4755.68825</v>
      </c>
      <c r="F27" s="131" t="n">
        <f aca="false">F28*$C$27</f>
        <v>23778.44125</v>
      </c>
      <c r="G27" s="131" t="n">
        <f aca="false">G28*$C$27</f>
        <v>19022.753</v>
      </c>
    </row>
    <row r="28" customFormat="false" ht="15" hidden="false" customHeight="false" outlineLevel="0" collapsed="false">
      <c r="A28" s="127"/>
      <c r="B28" s="127"/>
      <c r="C28" s="135"/>
      <c r="D28" s="130"/>
      <c r="E28" s="133" t="n">
        <v>0.1</v>
      </c>
      <c r="F28" s="133" t="n">
        <v>0.5</v>
      </c>
      <c r="G28" s="133" t="n">
        <v>0.4</v>
      </c>
    </row>
    <row r="29" customFormat="false" ht="15" hidden="false" customHeight="false" outlineLevel="0" collapsed="false">
      <c r="A29" s="127" t="n">
        <v>10</v>
      </c>
      <c r="B29" s="134" t="str">
        <f aca="false">Orçamento!B196</f>
        <v>PINTURA</v>
      </c>
      <c r="C29" s="135" t="n">
        <f aca="false">Orçamento!I196</f>
        <v>12447.2</v>
      </c>
      <c r="D29" s="130" t="n">
        <f aca="false">C29/$C$35</f>
        <v>0.04329278838</v>
      </c>
      <c r="E29" s="131" t="n">
        <f aca="false">E30*$C$29</f>
        <v>0</v>
      </c>
      <c r="F29" s="131" t="n">
        <f aca="false">F30*$C$29</f>
        <v>0</v>
      </c>
      <c r="G29" s="131" t="n">
        <f aca="false">G30*$C$29</f>
        <v>12447.2</v>
      </c>
    </row>
    <row r="30" customFormat="false" ht="15" hidden="false" customHeight="false" outlineLevel="0" collapsed="false">
      <c r="A30" s="127"/>
      <c r="B30" s="134"/>
      <c r="C30" s="134"/>
      <c r="D30" s="130"/>
      <c r="E30" s="133"/>
      <c r="F30" s="133"/>
      <c r="G30" s="133" t="n">
        <v>1</v>
      </c>
    </row>
    <row r="31" customFormat="false" ht="15" hidden="false" customHeight="false" outlineLevel="0" collapsed="false">
      <c r="A31" s="127" t="n">
        <v>11</v>
      </c>
      <c r="B31" s="134" t="str">
        <f aca="false">Orçamento!B202</f>
        <v>LOUÇAS, BANCADAS E ACESSÓRIOS</v>
      </c>
      <c r="C31" s="135" t="n">
        <f aca="false">Orçamento!I202</f>
        <v>5126.07</v>
      </c>
      <c r="D31" s="130" t="n">
        <f aca="false">C31/$C$35</f>
        <v>0.01782905904</v>
      </c>
      <c r="E31" s="131" t="n">
        <f aca="false">E32*$C$31</f>
        <v>0</v>
      </c>
      <c r="F31" s="131" t="n">
        <f aca="false">F32*$C$31</f>
        <v>2050.428</v>
      </c>
      <c r="G31" s="131" t="n">
        <f aca="false">G32*$C$31</f>
        <v>3075.642</v>
      </c>
    </row>
    <row r="32" customFormat="false" ht="15" hidden="false" customHeight="false" outlineLevel="0" collapsed="false">
      <c r="A32" s="127"/>
      <c r="B32" s="134"/>
      <c r="C32" s="134"/>
      <c r="D32" s="130"/>
      <c r="E32" s="133"/>
      <c r="F32" s="133" t="n">
        <v>0.4</v>
      </c>
      <c r="G32" s="133" t="n">
        <v>0.6</v>
      </c>
    </row>
    <row r="33" customFormat="false" ht="15" hidden="false" customHeight="false" outlineLevel="0" collapsed="false">
      <c r="A33" s="127" t="n">
        <v>12</v>
      </c>
      <c r="B33" s="134" t="str">
        <f aca="false">Orçamento!B215</f>
        <v>DIVERSOS</v>
      </c>
      <c r="C33" s="135" t="n">
        <f aca="false">Orçamento!I215</f>
        <v>11666.6824</v>
      </c>
      <c r="D33" s="130" t="n">
        <f aca="false">C33/$C$35</f>
        <v>0.0405780587</v>
      </c>
      <c r="E33" s="131" t="n">
        <f aca="false">E34*$C$33</f>
        <v>2333.33648</v>
      </c>
      <c r="F33" s="131" t="n">
        <f aca="false">F34*$C$33</f>
        <v>2333.33648</v>
      </c>
      <c r="G33" s="131" t="n">
        <f aca="false">G34*$C$33</f>
        <v>7000.00944</v>
      </c>
    </row>
    <row r="34" customFormat="false" ht="15" hidden="false" customHeight="false" outlineLevel="0" collapsed="false">
      <c r="A34" s="127"/>
      <c r="B34" s="134"/>
      <c r="C34" s="134"/>
      <c r="D34" s="130"/>
      <c r="E34" s="133" t="n">
        <v>0.2</v>
      </c>
      <c r="F34" s="133" t="n">
        <v>0.2</v>
      </c>
      <c r="G34" s="133" t="n">
        <v>0.6</v>
      </c>
    </row>
    <row r="35" customFormat="false" ht="15" hidden="false" customHeight="false" outlineLevel="0" collapsed="false">
      <c r="A35" s="136"/>
      <c r="B35" s="137" t="s">
        <v>471</v>
      </c>
      <c r="C35" s="138" t="n">
        <f aca="false">SUM(C11:C34)</f>
        <v>287512.0884</v>
      </c>
      <c r="D35" s="139" t="n">
        <f aca="false">SUM(D11:D34)</f>
        <v>0.99999999992</v>
      </c>
      <c r="E35" s="140" t="n">
        <f aca="false">E11+E13+E15+E17+E19+E21+E23+E25+E27+E29+E31+E33</f>
        <v>56412.37493</v>
      </c>
      <c r="F35" s="140" t="n">
        <f aca="false">F11+F13+F15+F17+F19+F21+F23+F25+F27+F29+F31+F33</f>
        <v>146214.63596</v>
      </c>
      <c r="G35" s="140" t="n">
        <f aca="false">G11+G13+G15+G17+G19+G21+G23+G25+G27+G29+G31+G33</f>
        <v>84885.07751</v>
      </c>
    </row>
    <row r="36" customFormat="false" ht="15" hidden="false" customHeight="false" outlineLevel="0" collapsed="false">
      <c r="A36" s="136"/>
      <c r="B36" s="137" t="s">
        <v>472</v>
      </c>
      <c r="C36" s="141"/>
      <c r="D36" s="142"/>
      <c r="E36" s="140" t="n">
        <f aca="false">E35</f>
        <v>56412.37493</v>
      </c>
      <c r="F36" s="140" t="n">
        <f aca="false">E36+F35</f>
        <v>202627.01089</v>
      </c>
      <c r="G36" s="140" t="n">
        <f aca="false">F36+G35</f>
        <v>287512.0884</v>
      </c>
    </row>
    <row r="37" customFormat="false" ht="15" hidden="false" customHeight="false" outlineLevel="0" collapsed="false">
      <c r="A37" s="136"/>
      <c r="B37" s="137" t="s">
        <v>473</v>
      </c>
      <c r="C37" s="141"/>
      <c r="D37" s="142"/>
      <c r="E37" s="143" t="n">
        <f aca="false">E35/$C$35</f>
        <v>0.196208706367562</v>
      </c>
      <c r="F37" s="143" t="n">
        <f aca="false">F35/$C$35</f>
        <v>0.508551263961394</v>
      </c>
      <c r="G37" s="143" t="n">
        <f aca="false">G35/$C$35</f>
        <v>0.295240029671045</v>
      </c>
    </row>
    <row r="38" customFormat="false" ht="15" hidden="false" customHeight="false" outlineLevel="0" collapsed="false">
      <c r="A38" s="136"/>
      <c r="B38" s="137" t="s">
        <v>474</v>
      </c>
      <c r="C38" s="141"/>
      <c r="D38" s="142"/>
      <c r="E38" s="143" t="n">
        <f aca="false">E36/$C$35</f>
        <v>0.196208706367562</v>
      </c>
      <c r="F38" s="143" t="n">
        <f aca="false">F36/$C$35</f>
        <v>0.704759970328955</v>
      </c>
      <c r="G38" s="143" t="n">
        <f aca="false">G36/$C$35</f>
        <v>1</v>
      </c>
    </row>
    <row r="39" customFormat="false" ht="15" hidden="false" customHeight="false" outlineLevel="0" collapsed="false">
      <c r="A39" s="144"/>
      <c r="B39" s="145"/>
      <c r="C39" s="146"/>
      <c r="D39" s="147"/>
      <c r="E39" s="148"/>
      <c r="F39" s="148"/>
      <c r="G39" s="148"/>
    </row>
    <row r="40" customFormat="false" ht="15" hidden="false" customHeight="false" outlineLevel="0" collapsed="false">
      <c r="A40" s="144"/>
      <c r="B40" s="145"/>
      <c r="C40" s="146"/>
      <c r="D40" s="147"/>
      <c r="E40" s="148"/>
      <c r="F40" s="148"/>
      <c r="G40" s="148"/>
    </row>
    <row r="41" customFormat="false" ht="15" hidden="false" customHeight="false" outlineLevel="0" collapsed="false">
      <c r="A41" s="144"/>
      <c r="B41" s="145"/>
      <c r="C41" s="146"/>
      <c r="D41" s="147"/>
      <c r="E41" s="148"/>
      <c r="F41" s="148"/>
      <c r="G41" s="148"/>
    </row>
    <row r="42" customFormat="false" ht="15" hidden="false" customHeight="false" outlineLevel="0" collapsed="false">
      <c r="A42" s="2"/>
      <c r="B42" s="110" t="s">
        <v>453</v>
      </c>
      <c r="C42" s="103"/>
      <c r="D42" s="147"/>
      <c r="E42" s="148"/>
      <c r="F42" s="148"/>
      <c r="G42" s="148"/>
    </row>
    <row r="43" customFormat="false" ht="15" hidden="false" customHeight="false" outlineLevel="0" collapsed="false">
      <c r="A43" s="2"/>
      <c r="B43" s="110" t="s">
        <v>454</v>
      </c>
      <c r="C43" s="103"/>
      <c r="D43" s="147"/>
      <c r="E43" s="148"/>
      <c r="F43" s="148"/>
      <c r="G43" s="148"/>
    </row>
    <row r="44" customFormat="false" ht="15" hidden="false" customHeight="false" outlineLevel="0" collapsed="false">
      <c r="A44" s="2"/>
      <c r="B44" s="110" t="s">
        <v>455</v>
      </c>
      <c r="C44" s="103"/>
      <c r="D44" s="147"/>
      <c r="E44" s="148"/>
      <c r="F44" s="148"/>
      <c r="G44" s="148"/>
    </row>
    <row r="45" customFormat="false" ht="15" hidden="false" customHeight="false" outlineLevel="0" collapsed="false">
      <c r="A45" s="2"/>
      <c r="B45" s="110"/>
      <c r="C45" s="103"/>
      <c r="D45" s="147"/>
      <c r="E45" s="148"/>
      <c r="F45" s="148"/>
      <c r="G45" s="148"/>
    </row>
    <row r="46" customFormat="false" ht="15" hidden="false" customHeight="false" outlineLevel="0" collapsed="false">
      <c r="A46" s="144"/>
      <c r="B46" s="145"/>
      <c r="C46" s="146"/>
      <c r="D46" s="147"/>
      <c r="E46" s="148"/>
      <c r="F46" s="148"/>
      <c r="G46" s="148"/>
    </row>
    <row r="47" customFormat="false" ht="15" hidden="false" customHeight="false" outlineLevel="0" collapsed="false">
      <c r="A47" s="144"/>
      <c r="B47" s="145"/>
      <c r="C47" s="146"/>
      <c r="D47" s="147"/>
      <c r="E47" s="148"/>
      <c r="F47" s="148"/>
      <c r="G47" s="148"/>
    </row>
    <row r="48" customFormat="false" ht="15" hidden="false" customHeight="false" outlineLevel="0" collapsed="false">
      <c r="A48" s="144"/>
      <c r="B48" s="145"/>
      <c r="C48" s="146"/>
      <c r="D48" s="147"/>
      <c r="E48" s="148"/>
      <c r="F48" s="148"/>
      <c r="G48" s="148"/>
    </row>
    <row r="49" customFormat="false" ht="15" hidden="false" customHeight="false" outlineLevel="0" collapsed="false">
      <c r="A49" s="144"/>
      <c r="B49" s="145"/>
      <c r="C49" s="146"/>
      <c r="D49" s="147"/>
      <c r="E49" s="148"/>
      <c r="F49" s="148"/>
      <c r="G49" s="148"/>
    </row>
    <row r="50" customFormat="false" ht="15" hidden="false" customHeight="false" outlineLevel="0" collapsed="false">
      <c r="A50" s="144"/>
      <c r="B50" s="145"/>
      <c r="C50" s="146"/>
      <c r="D50" s="147"/>
      <c r="E50" s="148"/>
      <c r="F50" s="148"/>
      <c r="G50" s="148"/>
    </row>
    <row r="51" customFormat="false" ht="15" hidden="false" customHeight="false" outlineLevel="0" collapsed="false">
      <c r="A51" s="144"/>
      <c r="B51" s="145"/>
      <c r="C51" s="146"/>
      <c r="D51" s="147"/>
      <c r="E51" s="148"/>
      <c r="F51" s="148"/>
      <c r="G51" s="148"/>
    </row>
    <row r="52" customFormat="false" ht="15" hidden="false" customHeight="false" outlineLevel="0" collapsed="false">
      <c r="A52" s="144"/>
      <c r="B52" s="145"/>
      <c r="C52" s="146"/>
      <c r="D52" s="147"/>
      <c r="E52" s="148"/>
      <c r="F52" s="148"/>
      <c r="G52" s="148"/>
    </row>
    <row r="53" customFormat="false" ht="15" hidden="false" customHeight="false" outlineLevel="0" collapsed="false">
      <c r="A53" s="144"/>
      <c r="B53" s="145"/>
      <c r="C53" s="146"/>
      <c r="D53" s="147"/>
      <c r="E53" s="148"/>
      <c r="F53" s="148"/>
      <c r="G53" s="148"/>
    </row>
    <row r="54" customFormat="false" ht="15" hidden="false" customHeight="false" outlineLevel="0" collapsed="false">
      <c r="A54" s="144"/>
      <c r="B54" s="145"/>
      <c r="C54" s="146"/>
      <c r="D54" s="147"/>
      <c r="E54" s="148"/>
      <c r="F54" s="148"/>
      <c r="G54" s="148"/>
    </row>
    <row r="55" customFormat="false" ht="15" hidden="false" customHeight="false" outlineLevel="0" collapsed="false">
      <c r="A55" s="144"/>
      <c r="B55" s="145"/>
      <c r="C55" s="146"/>
      <c r="D55" s="147"/>
      <c r="E55" s="148"/>
      <c r="F55" s="148"/>
      <c r="G55" s="148"/>
    </row>
    <row r="56" customFormat="false" ht="15" hidden="false" customHeight="false" outlineLevel="0" collapsed="false">
      <c r="A56" s="144"/>
      <c r="B56" s="145"/>
      <c r="C56" s="146"/>
      <c r="D56" s="147"/>
      <c r="E56" s="148"/>
      <c r="F56" s="148"/>
      <c r="G56" s="148"/>
    </row>
    <row r="57" customFormat="false" ht="15" hidden="false" customHeight="false" outlineLevel="0" collapsed="false">
      <c r="A57" s="144"/>
      <c r="B57" s="145"/>
      <c r="C57" s="146"/>
      <c r="D57" s="147"/>
      <c r="E57" s="148"/>
      <c r="F57" s="148"/>
      <c r="G57" s="148"/>
    </row>
    <row r="58" customFormat="false" ht="15" hidden="false" customHeight="false" outlineLevel="0" collapsed="false">
      <c r="A58" s="144"/>
      <c r="B58" s="145"/>
      <c r="C58" s="146"/>
      <c r="D58" s="147"/>
      <c r="E58" s="148"/>
      <c r="F58" s="148"/>
      <c r="G58" s="148"/>
    </row>
    <row r="59" customFormat="false" ht="15" hidden="false" customHeight="false" outlineLevel="0" collapsed="false">
      <c r="A59" s="144"/>
      <c r="B59" s="145"/>
      <c r="C59" s="146"/>
      <c r="D59" s="147"/>
      <c r="E59" s="148"/>
      <c r="F59" s="148"/>
      <c r="G59" s="148"/>
    </row>
    <row r="60" customFormat="false" ht="15" hidden="false" customHeight="false" outlineLevel="0" collapsed="false">
      <c r="A60" s="144"/>
      <c r="B60" s="145"/>
      <c r="C60" s="146"/>
      <c r="D60" s="147"/>
      <c r="E60" s="148"/>
      <c r="F60" s="148"/>
      <c r="G60" s="148"/>
    </row>
    <row r="61" customFormat="false" ht="15" hidden="false" customHeight="false" outlineLevel="0" collapsed="false">
      <c r="A61" s="144"/>
      <c r="B61" s="145"/>
      <c r="C61" s="146"/>
      <c r="D61" s="147"/>
      <c r="E61" s="148"/>
      <c r="F61" s="148"/>
      <c r="G61" s="148"/>
    </row>
    <row r="62" customFormat="false" ht="15" hidden="false" customHeight="false" outlineLevel="0" collapsed="false">
      <c r="A62" s="144"/>
      <c r="B62" s="145"/>
      <c r="C62" s="146"/>
      <c r="D62" s="147"/>
      <c r="E62" s="148"/>
      <c r="F62" s="148"/>
      <c r="G62" s="148"/>
    </row>
    <row r="63" customFormat="false" ht="15" hidden="false" customHeight="false" outlineLevel="0" collapsed="false">
      <c r="A63" s="144"/>
      <c r="B63" s="145"/>
      <c r="C63" s="146"/>
      <c r="D63" s="147"/>
      <c r="E63" s="148"/>
      <c r="F63" s="148"/>
      <c r="G63" s="148"/>
    </row>
    <row r="64" customFormat="false" ht="15" hidden="false" customHeight="false" outlineLevel="0" collapsed="false">
      <c r="A64" s="144"/>
      <c r="B64" s="145"/>
      <c r="C64" s="146"/>
      <c r="D64" s="147"/>
      <c r="E64" s="148"/>
      <c r="F64" s="148"/>
      <c r="G64" s="148"/>
    </row>
    <row r="65" customFormat="false" ht="15" hidden="false" customHeight="false" outlineLevel="0" collapsed="false">
      <c r="A65" s="144"/>
      <c r="B65" s="145"/>
      <c r="C65" s="146"/>
      <c r="D65" s="147"/>
      <c r="E65" s="148"/>
      <c r="F65" s="148"/>
      <c r="G65" s="148"/>
    </row>
    <row r="66" customFormat="false" ht="15" hidden="false" customHeight="false" outlineLevel="0" collapsed="false">
      <c r="A66" s="144"/>
      <c r="B66" s="145"/>
      <c r="C66" s="146"/>
      <c r="D66" s="147"/>
      <c r="E66" s="148"/>
      <c r="F66" s="148"/>
      <c r="G66" s="148"/>
    </row>
    <row r="67" customFormat="false" ht="15" hidden="false" customHeight="false" outlineLevel="0" collapsed="false">
      <c r="A67" s="144"/>
      <c r="B67" s="145"/>
      <c r="C67" s="146"/>
      <c r="D67" s="147"/>
      <c r="E67" s="148"/>
      <c r="F67" s="148"/>
      <c r="G67" s="148"/>
    </row>
    <row r="68" customFormat="false" ht="15" hidden="false" customHeight="false" outlineLevel="0" collapsed="false">
      <c r="A68" s="144"/>
      <c r="B68" s="145"/>
      <c r="C68" s="146"/>
      <c r="D68" s="147"/>
      <c r="E68" s="148"/>
      <c r="F68" s="148"/>
      <c r="G68" s="148"/>
    </row>
    <row r="69" customFormat="false" ht="15" hidden="false" customHeight="false" outlineLevel="0" collapsed="false">
      <c r="A69" s="144"/>
      <c r="B69" s="145"/>
      <c r="C69" s="146"/>
      <c r="D69" s="147"/>
      <c r="E69" s="148"/>
      <c r="F69" s="148"/>
      <c r="G69" s="148"/>
    </row>
    <row r="70" customFormat="false" ht="15" hidden="false" customHeight="false" outlineLevel="0" collapsed="false">
      <c r="A70" s="144"/>
      <c r="B70" s="145"/>
      <c r="C70" s="146"/>
      <c r="D70" s="147"/>
      <c r="E70" s="148"/>
      <c r="F70" s="148"/>
      <c r="G70" s="148"/>
    </row>
    <row r="71" customFormat="false" ht="15" hidden="false" customHeight="false" outlineLevel="0" collapsed="false">
      <c r="A71" s="144"/>
      <c r="B71" s="145"/>
      <c r="C71" s="146"/>
      <c r="D71" s="147"/>
      <c r="E71" s="148"/>
      <c r="F71" s="148"/>
      <c r="G71" s="148"/>
    </row>
    <row r="72" customFormat="false" ht="15" hidden="false" customHeight="false" outlineLevel="0" collapsed="false">
      <c r="A72" s="144"/>
      <c r="B72" s="145"/>
      <c r="C72" s="146"/>
      <c r="D72" s="147"/>
      <c r="E72" s="148"/>
      <c r="F72" s="148"/>
      <c r="G72" s="148"/>
    </row>
    <row r="73" customFormat="false" ht="15" hidden="false" customHeight="false" outlineLevel="0" collapsed="false">
      <c r="A73" s="144"/>
      <c r="B73" s="145"/>
      <c r="C73" s="146"/>
      <c r="D73" s="147"/>
      <c r="E73" s="148"/>
      <c r="F73" s="148"/>
      <c r="G73" s="148"/>
    </row>
    <row r="74" customFormat="false" ht="15" hidden="false" customHeight="false" outlineLevel="0" collapsed="false">
      <c r="A74" s="144"/>
      <c r="B74" s="145"/>
      <c r="C74" s="146"/>
      <c r="D74" s="147"/>
      <c r="E74" s="148"/>
      <c r="F74" s="148"/>
      <c r="G74" s="148"/>
    </row>
    <row r="75" customFormat="false" ht="15" hidden="false" customHeight="false" outlineLevel="0" collapsed="false">
      <c r="A75" s="144"/>
      <c r="B75" s="145"/>
      <c r="C75" s="146"/>
      <c r="D75" s="147"/>
      <c r="E75" s="148"/>
      <c r="F75" s="148"/>
      <c r="G75" s="148"/>
    </row>
    <row r="76" customFormat="false" ht="15" hidden="false" customHeight="false" outlineLevel="0" collapsed="false">
      <c r="A76" s="144"/>
      <c r="B76" s="145"/>
      <c r="C76" s="146"/>
      <c r="D76" s="147"/>
      <c r="E76" s="148"/>
      <c r="F76" s="148"/>
      <c r="G76" s="148"/>
    </row>
    <row r="77" customFormat="false" ht="15" hidden="false" customHeight="false" outlineLevel="0" collapsed="false">
      <c r="A77" s="144"/>
      <c r="B77" s="145"/>
      <c r="C77" s="146"/>
      <c r="D77" s="147"/>
      <c r="E77" s="148"/>
      <c r="F77" s="148"/>
      <c r="G77" s="148"/>
    </row>
    <row r="78" customFormat="false" ht="15" hidden="false" customHeight="false" outlineLevel="0" collapsed="false">
      <c r="A78" s="144"/>
      <c r="B78" s="145"/>
      <c r="C78" s="146"/>
      <c r="D78" s="147"/>
      <c r="E78" s="148"/>
      <c r="F78" s="148"/>
      <c r="G78" s="148"/>
    </row>
    <row r="79" customFormat="false" ht="15" hidden="false" customHeight="false" outlineLevel="0" collapsed="false">
      <c r="A79" s="144"/>
      <c r="B79" s="145"/>
      <c r="C79" s="146"/>
      <c r="D79" s="147"/>
      <c r="E79" s="148"/>
      <c r="F79" s="148"/>
      <c r="G79" s="148"/>
    </row>
    <row r="80" customFormat="false" ht="15" hidden="false" customHeight="false" outlineLevel="0" collapsed="false">
      <c r="A80" s="144"/>
      <c r="B80" s="145"/>
      <c r="C80" s="146"/>
      <c r="D80" s="147"/>
      <c r="E80" s="148"/>
      <c r="F80" s="148"/>
      <c r="G80" s="148"/>
    </row>
    <row r="81" customFormat="false" ht="15" hidden="false" customHeight="false" outlineLevel="0" collapsed="false">
      <c r="A81" s="144"/>
      <c r="B81" s="145"/>
      <c r="C81" s="146"/>
      <c r="D81" s="147"/>
      <c r="E81" s="148"/>
      <c r="F81" s="148"/>
      <c r="G81" s="148"/>
    </row>
    <row r="82" customFormat="false" ht="15" hidden="false" customHeight="false" outlineLevel="0" collapsed="false">
      <c r="A82" s="144"/>
      <c r="B82" s="145"/>
      <c r="C82" s="146"/>
      <c r="D82" s="147"/>
      <c r="E82" s="148"/>
      <c r="F82" s="148"/>
      <c r="G82" s="148"/>
    </row>
    <row r="83" customFormat="false" ht="15" hidden="false" customHeight="false" outlineLevel="0" collapsed="false">
      <c r="A83" s="144"/>
      <c r="B83" s="145"/>
      <c r="C83" s="146"/>
      <c r="D83" s="147"/>
      <c r="E83" s="148"/>
      <c r="F83" s="148"/>
      <c r="G83" s="148"/>
    </row>
    <row r="84" customFormat="false" ht="15" hidden="false" customHeight="false" outlineLevel="0" collapsed="false">
      <c r="A84" s="144"/>
      <c r="B84" s="145"/>
      <c r="C84" s="146"/>
      <c r="D84" s="147"/>
      <c r="E84" s="148"/>
      <c r="F84" s="148"/>
      <c r="G84" s="148"/>
    </row>
    <row r="85" customFormat="false" ht="15" hidden="false" customHeight="false" outlineLevel="0" collapsed="false">
      <c r="A85" s="144"/>
      <c r="B85" s="145"/>
      <c r="C85" s="146"/>
      <c r="D85" s="147"/>
      <c r="E85" s="148"/>
      <c r="F85" s="148"/>
      <c r="G85" s="148"/>
    </row>
    <row r="86" customFormat="false" ht="15" hidden="false" customHeight="false" outlineLevel="0" collapsed="false">
      <c r="A86" s="144"/>
      <c r="B86" s="145"/>
      <c r="C86" s="146"/>
      <c r="D86" s="147"/>
      <c r="E86" s="148"/>
      <c r="F86" s="148"/>
      <c r="G86" s="148"/>
    </row>
    <row r="87" customFormat="false" ht="15" hidden="false" customHeight="false" outlineLevel="0" collapsed="false">
      <c r="A87" s="144"/>
      <c r="B87" s="145"/>
      <c r="C87" s="146"/>
      <c r="D87" s="147"/>
      <c r="E87" s="148"/>
      <c r="F87" s="148"/>
      <c r="G87" s="148"/>
    </row>
    <row r="88" customFormat="false" ht="15" hidden="false" customHeight="false" outlineLevel="0" collapsed="false">
      <c r="A88" s="144"/>
      <c r="B88" s="145"/>
      <c r="C88" s="146"/>
      <c r="D88" s="147"/>
      <c r="E88" s="148"/>
      <c r="F88" s="148"/>
      <c r="G88" s="148"/>
    </row>
    <row r="89" customFormat="false" ht="15" hidden="false" customHeight="false" outlineLevel="0" collapsed="false">
      <c r="A89" s="144"/>
      <c r="B89" s="145"/>
      <c r="C89" s="146"/>
      <c r="D89" s="147"/>
      <c r="E89" s="148"/>
      <c r="F89" s="148"/>
      <c r="G89" s="148"/>
    </row>
    <row r="90" customFormat="false" ht="15" hidden="false" customHeight="false" outlineLevel="0" collapsed="false">
      <c r="A90" s="144"/>
      <c r="B90" s="145"/>
      <c r="C90" s="146"/>
      <c r="D90" s="147"/>
      <c r="E90" s="148"/>
      <c r="F90" s="148"/>
      <c r="G90" s="148"/>
    </row>
    <row r="91" customFormat="false" ht="15" hidden="false" customHeight="false" outlineLevel="0" collapsed="false">
      <c r="A91" s="144"/>
      <c r="B91" s="145"/>
      <c r="C91" s="146"/>
      <c r="D91" s="147"/>
      <c r="E91" s="148"/>
      <c r="F91" s="148"/>
      <c r="G91" s="148"/>
    </row>
    <row r="92" customFormat="false" ht="15" hidden="false" customHeight="false" outlineLevel="0" collapsed="false">
      <c r="A92" s="144"/>
      <c r="B92" s="145"/>
      <c r="C92" s="146"/>
      <c r="D92" s="147"/>
      <c r="E92" s="148"/>
      <c r="F92" s="148"/>
      <c r="G92" s="148"/>
    </row>
    <row r="93" customFormat="false" ht="15" hidden="false" customHeight="false" outlineLevel="0" collapsed="false">
      <c r="A93" s="144"/>
      <c r="B93" s="145"/>
      <c r="C93" s="146"/>
      <c r="D93" s="147"/>
      <c r="E93" s="148"/>
      <c r="F93" s="148"/>
      <c r="G93" s="148"/>
    </row>
    <row r="94" customFormat="false" ht="15" hidden="false" customHeight="false" outlineLevel="0" collapsed="false">
      <c r="A94" s="144"/>
      <c r="B94" s="145"/>
      <c r="C94" s="146"/>
      <c r="D94" s="147"/>
      <c r="E94" s="148"/>
      <c r="F94" s="148"/>
      <c r="G94" s="148"/>
    </row>
    <row r="95" customFormat="false" ht="15" hidden="false" customHeight="false" outlineLevel="0" collapsed="false">
      <c r="A95" s="144"/>
      <c r="B95" s="145"/>
      <c r="C95" s="146"/>
      <c r="D95" s="147"/>
      <c r="E95" s="148"/>
      <c r="F95" s="148"/>
      <c r="G95" s="148"/>
    </row>
    <row r="96" customFormat="false" ht="15" hidden="false" customHeight="false" outlineLevel="0" collapsed="false">
      <c r="A96" s="144"/>
      <c r="B96" s="145"/>
      <c r="C96" s="146"/>
      <c r="D96" s="147"/>
      <c r="E96" s="148"/>
      <c r="F96" s="148"/>
      <c r="G96" s="148"/>
    </row>
    <row r="97" customFormat="false" ht="15" hidden="false" customHeight="false" outlineLevel="0" collapsed="false">
      <c r="A97" s="144"/>
      <c r="B97" s="145"/>
      <c r="C97" s="146"/>
      <c r="D97" s="147"/>
      <c r="E97" s="148"/>
      <c r="F97" s="148"/>
      <c r="G97" s="148"/>
    </row>
    <row r="98" customFormat="false" ht="15" hidden="false" customHeight="false" outlineLevel="0" collapsed="false">
      <c r="A98" s="144"/>
      <c r="B98" s="145"/>
      <c r="C98" s="146"/>
      <c r="D98" s="147"/>
      <c r="E98" s="148"/>
      <c r="F98" s="148"/>
      <c r="G98" s="148"/>
    </row>
    <row r="99" customFormat="false" ht="15" hidden="false" customHeight="false" outlineLevel="0" collapsed="false">
      <c r="A99" s="144"/>
      <c r="B99" s="145"/>
      <c r="C99" s="146"/>
      <c r="D99" s="147"/>
      <c r="E99" s="148"/>
      <c r="F99" s="148"/>
      <c r="G99" s="148"/>
    </row>
    <row r="100" customFormat="false" ht="15" hidden="false" customHeight="false" outlineLevel="0" collapsed="false">
      <c r="A100" s="144"/>
      <c r="B100" s="145"/>
      <c r="C100" s="146"/>
      <c r="D100" s="147"/>
      <c r="E100" s="148"/>
      <c r="F100" s="148"/>
      <c r="G100" s="148"/>
    </row>
    <row r="101" customFormat="false" ht="15" hidden="false" customHeight="false" outlineLevel="0" collapsed="false">
      <c r="A101" s="144"/>
      <c r="B101" s="145"/>
      <c r="C101" s="146"/>
      <c r="D101" s="147"/>
      <c r="E101" s="148"/>
      <c r="F101" s="148"/>
      <c r="G101" s="148"/>
    </row>
    <row r="102" customFormat="false" ht="15" hidden="false" customHeight="false" outlineLevel="0" collapsed="false">
      <c r="A102" s="144"/>
      <c r="B102" s="145"/>
      <c r="C102" s="146"/>
      <c r="D102" s="147"/>
      <c r="E102" s="148"/>
      <c r="F102" s="148"/>
      <c r="G102" s="148"/>
    </row>
    <row r="103" customFormat="false" ht="15" hidden="false" customHeight="false" outlineLevel="0" collapsed="false">
      <c r="A103" s="144"/>
      <c r="B103" s="145"/>
      <c r="C103" s="146"/>
      <c r="D103" s="147"/>
      <c r="E103" s="148"/>
      <c r="F103" s="148"/>
      <c r="G103" s="148"/>
    </row>
    <row r="104" customFormat="false" ht="15" hidden="false" customHeight="false" outlineLevel="0" collapsed="false">
      <c r="A104" s="144"/>
      <c r="B104" s="145"/>
      <c r="C104" s="146"/>
      <c r="D104" s="147"/>
      <c r="E104" s="148"/>
      <c r="F104" s="148"/>
      <c r="G104" s="148"/>
    </row>
    <row r="105" customFormat="false" ht="15" hidden="false" customHeight="false" outlineLevel="0" collapsed="false">
      <c r="A105" s="144"/>
      <c r="B105" s="145"/>
      <c r="C105" s="146"/>
      <c r="D105" s="147"/>
      <c r="E105" s="148"/>
      <c r="F105" s="148"/>
      <c r="G105" s="148"/>
    </row>
    <row r="106" customFormat="false" ht="15" hidden="false" customHeight="false" outlineLevel="0" collapsed="false">
      <c r="A106" s="144"/>
      <c r="B106" s="145"/>
      <c r="C106" s="146"/>
      <c r="D106" s="147"/>
      <c r="E106" s="148"/>
      <c r="F106" s="148"/>
      <c r="G106" s="148"/>
    </row>
    <row r="107" customFormat="false" ht="15" hidden="false" customHeight="false" outlineLevel="0" collapsed="false">
      <c r="A107" s="144"/>
      <c r="B107" s="145"/>
      <c r="C107" s="146"/>
      <c r="D107" s="147"/>
      <c r="E107" s="148"/>
      <c r="F107" s="148"/>
      <c r="G107" s="148"/>
    </row>
    <row r="108" customFormat="false" ht="15" hidden="false" customHeight="false" outlineLevel="0" collapsed="false">
      <c r="A108" s="144"/>
      <c r="B108" s="145"/>
      <c r="C108" s="146"/>
      <c r="D108" s="147"/>
      <c r="E108" s="148"/>
      <c r="F108" s="148"/>
      <c r="G108" s="148"/>
    </row>
    <row r="109" customFormat="false" ht="15" hidden="false" customHeight="false" outlineLevel="0" collapsed="false">
      <c r="A109" s="144"/>
      <c r="B109" s="145"/>
      <c r="C109" s="146"/>
      <c r="D109" s="147"/>
      <c r="E109" s="148"/>
      <c r="F109" s="148"/>
      <c r="G109" s="148"/>
    </row>
    <row r="110" customFormat="false" ht="15" hidden="false" customHeight="false" outlineLevel="0" collapsed="false">
      <c r="A110" s="144"/>
      <c r="B110" s="145"/>
      <c r="C110" s="146"/>
      <c r="D110" s="147"/>
      <c r="E110" s="148"/>
      <c r="F110" s="148"/>
      <c r="G110" s="148"/>
    </row>
    <row r="111" customFormat="false" ht="15" hidden="false" customHeight="false" outlineLevel="0" collapsed="false">
      <c r="A111" s="144"/>
      <c r="B111" s="145"/>
      <c r="C111" s="146"/>
      <c r="D111" s="147"/>
      <c r="E111" s="148"/>
      <c r="F111" s="148"/>
      <c r="G111" s="148"/>
    </row>
    <row r="112" customFormat="false" ht="15" hidden="false" customHeight="false" outlineLevel="0" collapsed="false">
      <c r="A112" s="144"/>
      <c r="B112" s="145"/>
      <c r="C112" s="146"/>
      <c r="D112" s="147"/>
      <c r="E112" s="148"/>
      <c r="F112" s="148"/>
      <c r="G112" s="148"/>
    </row>
    <row r="113" customFormat="false" ht="15" hidden="false" customHeight="false" outlineLevel="0" collapsed="false">
      <c r="A113" s="144"/>
      <c r="B113" s="145"/>
      <c r="C113" s="146"/>
      <c r="D113" s="147"/>
      <c r="E113" s="148"/>
      <c r="F113" s="148"/>
      <c r="G113" s="148"/>
    </row>
    <row r="114" customFormat="false" ht="15" hidden="false" customHeight="false" outlineLevel="0" collapsed="false">
      <c r="A114" s="144"/>
      <c r="B114" s="145"/>
      <c r="C114" s="146"/>
      <c r="D114" s="147"/>
      <c r="E114" s="148"/>
      <c r="F114" s="148"/>
      <c r="G114" s="148"/>
    </row>
    <row r="115" customFormat="false" ht="15" hidden="false" customHeight="false" outlineLevel="0" collapsed="false">
      <c r="A115" s="144"/>
      <c r="B115" s="145"/>
      <c r="C115" s="146"/>
      <c r="D115" s="147"/>
      <c r="E115" s="148"/>
      <c r="F115" s="148"/>
      <c r="G115" s="148"/>
    </row>
    <row r="116" customFormat="false" ht="15" hidden="false" customHeight="false" outlineLevel="0" collapsed="false">
      <c r="A116" s="144"/>
      <c r="B116" s="145"/>
      <c r="C116" s="146"/>
      <c r="D116" s="147"/>
      <c r="E116" s="148"/>
      <c r="F116" s="148"/>
      <c r="G116" s="148"/>
    </row>
    <row r="117" customFormat="false" ht="15" hidden="false" customHeight="false" outlineLevel="0" collapsed="false">
      <c r="A117" s="144"/>
      <c r="B117" s="145"/>
      <c r="C117" s="146"/>
      <c r="D117" s="147"/>
      <c r="E117" s="148"/>
      <c r="F117" s="148"/>
      <c r="G117" s="148"/>
    </row>
    <row r="118" customFormat="false" ht="15" hidden="false" customHeight="false" outlineLevel="0" collapsed="false">
      <c r="A118" s="144"/>
      <c r="B118" s="145"/>
      <c r="C118" s="146"/>
      <c r="D118" s="147"/>
      <c r="E118" s="148"/>
      <c r="F118" s="148"/>
      <c r="G118" s="148"/>
    </row>
    <row r="119" customFormat="false" ht="15" hidden="false" customHeight="false" outlineLevel="0" collapsed="false">
      <c r="A119" s="144"/>
      <c r="B119" s="145"/>
      <c r="C119" s="146"/>
      <c r="D119" s="147"/>
      <c r="E119" s="148"/>
      <c r="F119" s="148"/>
      <c r="G119" s="148"/>
    </row>
    <row r="120" customFormat="false" ht="15" hidden="false" customHeight="false" outlineLevel="0" collapsed="false">
      <c r="A120" s="144"/>
      <c r="B120" s="145"/>
      <c r="C120" s="146"/>
      <c r="D120" s="147"/>
      <c r="E120" s="148"/>
      <c r="F120" s="148"/>
      <c r="G120" s="148"/>
    </row>
    <row r="121" customFormat="false" ht="15" hidden="false" customHeight="false" outlineLevel="0" collapsed="false">
      <c r="A121" s="144"/>
      <c r="B121" s="145"/>
      <c r="C121" s="146"/>
      <c r="D121" s="147"/>
      <c r="E121" s="148"/>
      <c r="F121" s="148"/>
      <c r="G121" s="148"/>
    </row>
    <row r="122" customFormat="false" ht="15" hidden="false" customHeight="false" outlineLevel="0" collapsed="false">
      <c r="A122" s="144"/>
      <c r="B122" s="145"/>
      <c r="C122" s="146"/>
      <c r="D122" s="147"/>
      <c r="E122" s="148"/>
      <c r="F122" s="148"/>
      <c r="G122" s="148"/>
    </row>
    <row r="123" customFormat="false" ht="15" hidden="false" customHeight="false" outlineLevel="0" collapsed="false">
      <c r="A123" s="144"/>
      <c r="B123" s="145"/>
      <c r="C123" s="146"/>
      <c r="D123" s="147"/>
      <c r="E123" s="148"/>
      <c r="F123" s="148"/>
      <c r="G123" s="148"/>
    </row>
    <row r="124" customFormat="false" ht="15" hidden="false" customHeight="false" outlineLevel="0" collapsed="false">
      <c r="A124" s="144"/>
      <c r="B124" s="145"/>
      <c r="C124" s="146"/>
      <c r="D124" s="147"/>
      <c r="E124" s="148"/>
      <c r="F124" s="148"/>
      <c r="G124" s="148"/>
    </row>
    <row r="125" customFormat="false" ht="15" hidden="false" customHeight="false" outlineLevel="0" collapsed="false">
      <c r="A125" s="144"/>
      <c r="B125" s="145"/>
      <c r="C125" s="146"/>
      <c r="D125" s="147"/>
      <c r="E125" s="148"/>
      <c r="F125" s="148"/>
      <c r="G125" s="148"/>
    </row>
    <row r="126" customFormat="false" ht="15" hidden="false" customHeight="false" outlineLevel="0" collapsed="false">
      <c r="A126" s="144"/>
      <c r="B126" s="145"/>
      <c r="C126" s="146"/>
      <c r="D126" s="147"/>
      <c r="E126" s="148"/>
      <c r="F126" s="148"/>
      <c r="G126" s="148"/>
    </row>
    <row r="127" customFormat="false" ht="15" hidden="false" customHeight="false" outlineLevel="0" collapsed="false">
      <c r="A127" s="144"/>
      <c r="B127" s="145"/>
      <c r="C127" s="146"/>
      <c r="D127" s="147"/>
      <c r="E127" s="148"/>
      <c r="F127" s="148"/>
      <c r="G127" s="148"/>
    </row>
    <row r="128" customFormat="false" ht="15" hidden="false" customHeight="false" outlineLevel="0" collapsed="false">
      <c r="A128" s="144"/>
      <c r="B128" s="145"/>
      <c r="C128" s="146"/>
      <c r="D128" s="147"/>
      <c r="E128" s="148"/>
      <c r="F128" s="148"/>
      <c r="G128" s="148"/>
    </row>
    <row r="129" customFormat="false" ht="15" hidden="false" customHeight="false" outlineLevel="0" collapsed="false">
      <c r="A129" s="144"/>
      <c r="B129" s="145"/>
      <c r="C129" s="146"/>
      <c r="D129" s="147"/>
      <c r="E129" s="148"/>
      <c r="F129" s="148"/>
      <c r="G129" s="148"/>
    </row>
    <row r="130" customFormat="false" ht="15" hidden="false" customHeight="false" outlineLevel="0" collapsed="false">
      <c r="A130" s="144"/>
      <c r="B130" s="145"/>
      <c r="C130" s="146"/>
      <c r="D130" s="147"/>
      <c r="E130" s="148"/>
      <c r="F130" s="148"/>
      <c r="G130" s="148"/>
    </row>
    <row r="131" customFormat="false" ht="15" hidden="false" customHeight="false" outlineLevel="0" collapsed="false">
      <c r="A131" s="144"/>
      <c r="B131" s="145"/>
      <c r="C131" s="146"/>
      <c r="D131" s="147"/>
      <c r="E131" s="148"/>
      <c r="F131" s="148"/>
      <c r="G131" s="148"/>
    </row>
    <row r="132" customFormat="false" ht="15" hidden="false" customHeight="false" outlineLevel="0" collapsed="false">
      <c r="A132" s="144"/>
      <c r="B132" s="145"/>
      <c r="C132" s="146"/>
      <c r="D132" s="147"/>
      <c r="E132" s="148"/>
      <c r="F132" s="148"/>
      <c r="G132" s="148"/>
    </row>
    <row r="133" customFormat="false" ht="15" hidden="false" customHeight="false" outlineLevel="0" collapsed="false">
      <c r="A133" s="144"/>
      <c r="B133" s="145"/>
      <c r="C133" s="146"/>
      <c r="D133" s="147"/>
      <c r="E133" s="148"/>
      <c r="F133" s="148"/>
      <c r="G133" s="148"/>
    </row>
    <row r="134" customFormat="false" ht="15" hidden="false" customHeight="false" outlineLevel="0" collapsed="false">
      <c r="A134" s="144"/>
      <c r="B134" s="145"/>
      <c r="C134" s="146"/>
      <c r="D134" s="147"/>
      <c r="E134" s="148"/>
      <c r="F134" s="148"/>
      <c r="G134" s="148"/>
    </row>
    <row r="135" customFormat="false" ht="15" hidden="false" customHeight="false" outlineLevel="0" collapsed="false">
      <c r="A135" s="144"/>
      <c r="B135" s="145"/>
      <c r="C135" s="146"/>
      <c r="D135" s="147"/>
      <c r="E135" s="148"/>
      <c r="F135" s="148"/>
      <c r="G135" s="148"/>
    </row>
    <row r="136" customFormat="false" ht="15" hidden="false" customHeight="false" outlineLevel="0" collapsed="false">
      <c r="A136" s="144"/>
      <c r="B136" s="145"/>
      <c r="C136" s="146"/>
      <c r="D136" s="147"/>
      <c r="E136" s="148"/>
      <c r="F136" s="148"/>
      <c r="G136" s="148"/>
    </row>
    <row r="137" customFormat="false" ht="15" hidden="false" customHeight="false" outlineLevel="0" collapsed="false">
      <c r="A137" s="144"/>
      <c r="B137" s="145"/>
      <c r="C137" s="146"/>
      <c r="D137" s="147"/>
      <c r="E137" s="148"/>
      <c r="F137" s="148"/>
      <c r="G137" s="148"/>
    </row>
    <row r="138" customFormat="false" ht="15" hidden="false" customHeight="false" outlineLevel="0" collapsed="false">
      <c r="A138" s="144"/>
      <c r="B138" s="145"/>
      <c r="C138" s="146"/>
      <c r="D138" s="147"/>
      <c r="E138" s="148"/>
      <c r="F138" s="148"/>
      <c r="G138" s="148"/>
    </row>
    <row r="139" customFormat="false" ht="15" hidden="false" customHeight="false" outlineLevel="0" collapsed="false">
      <c r="A139" s="144"/>
      <c r="B139" s="145"/>
      <c r="C139" s="146"/>
      <c r="D139" s="147"/>
      <c r="E139" s="148"/>
      <c r="F139" s="148"/>
      <c r="G139" s="148"/>
    </row>
    <row r="140" customFormat="false" ht="15" hidden="false" customHeight="false" outlineLevel="0" collapsed="false">
      <c r="A140" s="144"/>
      <c r="B140" s="145"/>
      <c r="C140" s="146"/>
      <c r="D140" s="147"/>
      <c r="E140" s="148"/>
      <c r="F140" s="148"/>
      <c r="G140" s="148"/>
    </row>
    <row r="141" customFormat="false" ht="15" hidden="false" customHeight="false" outlineLevel="0" collapsed="false">
      <c r="A141" s="144"/>
      <c r="B141" s="145"/>
      <c r="C141" s="146"/>
      <c r="D141" s="147"/>
      <c r="E141" s="148"/>
      <c r="F141" s="148"/>
      <c r="G141" s="148"/>
    </row>
    <row r="142" customFormat="false" ht="15" hidden="false" customHeight="false" outlineLevel="0" collapsed="false">
      <c r="A142" s="144"/>
      <c r="B142" s="145"/>
      <c r="C142" s="146"/>
      <c r="D142" s="147"/>
      <c r="E142" s="148"/>
      <c r="F142" s="148"/>
      <c r="G142" s="148"/>
    </row>
    <row r="143" customFormat="false" ht="15" hidden="false" customHeight="false" outlineLevel="0" collapsed="false">
      <c r="A143" s="144"/>
      <c r="B143" s="145"/>
      <c r="C143" s="146"/>
      <c r="D143" s="147"/>
      <c r="E143" s="148"/>
      <c r="F143" s="148"/>
      <c r="G143" s="148"/>
    </row>
    <row r="144" customFormat="false" ht="15" hidden="false" customHeight="false" outlineLevel="0" collapsed="false">
      <c r="A144" s="144"/>
      <c r="B144" s="145"/>
      <c r="C144" s="146"/>
      <c r="D144" s="147"/>
      <c r="E144" s="148"/>
      <c r="F144" s="148"/>
      <c r="G144" s="148"/>
    </row>
    <row r="145" customFormat="false" ht="15" hidden="false" customHeight="false" outlineLevel="0" collapsed="false">
      <c r="A145" s="144"/>
      <c r="B145" s="145"/>
      <c r="C145" s="146"/>
      <c r="D145" s="147"/>
      <c r="E145" s="148"/>
      <c r="F145" s="148"/>
      <c r="G145" s="148"/>
    </row>
    <row r="146" customFormat="false" ht="15" hidden="false" customHeight="false" outlineLevel="0" collapsed="false">
      <c r="A146" s="144"/>
      <c r="B146" s="145"/>
      <c r="C146" s="146"/>
      <c r="D146" s="147"/>
      <c r="E146" s="148"/>
      <c r="F146" s="148"/>
      <c r="G146" s="148"/>
    </row>
    <row r="147" customFormat="false" ht="15" hidden="false" customHeight="false" outlineLevel="0" collapsed="false">
      <c r="A147" s="144"/>
      <c r="B147" s="145"/>
      <c r="C147" s="146"/>
      <c r="D147" s="147"/>
      <c r="E147" s="148"/>
      <c r="F147" s="148"/>
      <c r="G147" s="148"/>
    </row>
    <row r="148" customFormat="false" ht="15" hidden="false" customHeight="false" outlineLevel="0" collapsed="false">
      <c r="A148" s="144"/>
      <c r="B148" s="145"/>
      <c r="C148" s="146"/>
      <c r="D148" s="147"/>
      <c r="E148" s="148"/>
      <c r="F148" s="148"/>
      <c r="G148" s="148"/>
    </row>
    <row r="149" customFormat="false" ht="15" hidden="false" customHeight="false" outlineLevel="0" collapsed="false">
      <c r="A149" s="144"/>
      <c r="B149" s="145"/>
      <c r="C149" s="146"/>
      <c r="D149" s="147"/>
      <c r="E149" s="148"/>
      <c r="F149" s="148"/>
      <c r="G149" s="148"/>
    </row>
    <row r="150" customFormat="false" ht="15" hidden="false" customHeight="false" outlineLevel="0" collapsed="false">
      <c r="A150" s="144"/>
      <c r="B150" s="145"/>
      <c r="C150" s="146"/>
      <c r="D150" s="147"/>
      <c r="E150" s="148"/>
      <c r="F150" s="148"/>
      <c r="G150" s="148"/>
    </row>
    <row r="151" customFormat="false" ht="15" hidden="false" customHeight="false" outlineLevel="0" collapsed="false">
      <c r="A151" s="144"/>
      <c r="B151" s="145"/>
      <c r="C151" s="146"/>
      <c r="D151" s="147"/>
      <c r="E151" s="148"/>
      <c r="F151" s="148"/>
      <c r="G151" s="148"/>
    </row>
    <row r="152" customFormat="false" ht="15" hidden="false" customHeight="false" outlineLevel="0" collapsed="false">
      <c r="A152" s="144"/>
      <c r="B152" s="145"/>
      <c r="C152" s="146"/>
      <c r="D152" s="147"/>
      <c r="E152" s="148"/>
      <c r="F152" s="148"/>
      <c r="G152" s="148"/>
    </row>
    <row r="153" customFormat="false" ht="15" hidden="false" customHeight="false" outlineLevel="0" collapsed="false">
      <c r="A153" s="144"/>
      <c r="B153" s="145"/>
      <c r="C153" s="146"/>
      <c r="D153" s="147"/>
      <c r="E153" s="148"/>
      <c r="F153" s="148"/>
      <c r="G153" s="148"/>
    </row>
    <row r="154" customFormat="false" ht="15" hidden="false" customHeight="false" outlineLevel="0" collapsed="false">
      <c r="A154" s="144"/>
      <c r="B154" s="145"/>
      <c r="C154" s="146"/>
      <c r="D154" s="147"/>
      <c r="E154" s="148"/>
      <c r="F154" s="148"/>
      <c r="G154" s="148"/>
    </row>
    <row r="155" customFormat="false" ht="15" hidden="false" customHeight="false" outlineLevel="0" collapsed="false">
      <c r="A155" s="144"/>
      <c r="B155" s="145"/>
      <c r="C155" s="146"/>
      <c r="D155" s="147"/>
      <c r="E155" s="148"/>
      <c r="F155" s="148"/>
      <c r="G155" s="148"/>
    </row>
    <row r="156" customFormat="false" ht="15" hidden="false" customHeight="false" outlineLevel="0" collapsed="false">
      <c r="A156" s="144"/>
      <c r="B156" s="145"/>
      <c r="C156" s="146"/>
      <c r="D156" s="147"/>
      <c r="E156" s="148"/>
      <c r="F156" s="148"/>
      <c r="G156" s="148"/>
    </row>
    <row r="157" customFormat="false" ht="15" hidden="false" customHeight="false" outlineLevel="0" collapsed="false">
      <c r="A157" s="144"/>
      <c r="B157" s="145"/>
      <c r="C157" s="146"/>
      <c r="D157" s="147"/>
      <c r="E157" s="148"/>
      <c r="F157" s="148"/>
      <c r="G157" s="148"/>
    </row>
    <row r="158" customFormat="false" ht="15" hidden="false" customHeight="false" outlineLevel="0" collapsed="false">
      <c r="A158" s="144"/>
      <c r="B158" s="145"/>
      <c r="C158" s="146"/>
      <c r="D158" s="147"/>
      <c r="E158" s="148"/>
      <c r="F158" s="148"/>
      <c r="G158" s="148"/>
    </row>
    <row r="159" customFormat="false" ht="15" hidden="false" customHeight="false" outlineLevel="0" collapsed="false">
      <c r="A159" s="144"/>
      <c r="B159" s="145"/>
      <c r="C159" s="146"/>
      <c r="D159" s="147"/>
      <c r="E159" s="148"/>
      <c r="F159" s="148"/>
      <c r="G159" s="148"/>
    </row>
    <row r="160" customFormat="false" ht="15" hidden="false" customHeight="false" outlineLevel="0" collapsed="false">
      <c r="A160" s="144"/>
      <c r="B160" s="145"/>
      <c r="C160" s="146"/>
      <c r="D160" s="147"/>
      <c r="E160" s="148"/>
      <c r="F160" s="148"/>
      <c r="G160" s="148"/>
    </row>
    <row r="161" customFormat="false" ht="15" hidden="false" customHeight="false" outlineLevel="0" collapsed="false">
      <c r="A161" s="144"/>
      <c r="B161" s="145"/>
      <c r="C161" s="146"/>
      <c r="D161" s="147"/>
      <c r="E161" s="148"/>
      <c r="F161" s="148"/>
      <c r="G161" s="148"/>
    </row>
    <row r="162" customFormat="false" ht="15" hidden="false" customHeight="false" outlineLevel="0" collapsed="false">
      <c r="A162" s="144"/>
      <c r="B162" s="145"/>
      <c r="C162" s="146"/>
      <c r="D162" s="147"/>
      <c r="E162" s="148"/>
      <c r="F162" s="148"/>
      <c r="G162" s="148"/>
    </row>
    <row r="163" customFormat="false" ht="15" hidden="false" customHeight="false" outlineLevel="0" collapsed="false">
      <c r="A163" s="144"/>
      <c r="B163" s="145"/>
      <c r="C163" s="146"/>
      <c r="D163" s="147"/>
      <c r="E163" s="148"/>
      <c r="F163" s="148"/>
      <c r="G163" s="148"/>
    </row>
    <row r="164" customFormat="false" ht="15" hidden="false" customHeight="false" outlineLevel="0" collapsed="false">
      <c r="A164" s="144"/>
      <c r="B164" s="145"/>
      <c r="C164" s="146"/>
      <c r="D164" s="147"/>
      <c r="E164" s="148"/>
      <c r="F164" s="148"/>
      <c r="G164" s="148"/>
    </row>
    <row r="165" customFormat="false" ht="15" hidden="false" customHeight="false" outlineLevel="0" collapsed="false">
      <c r="A165" s="144"/>
      <c r="B165" s="145"/>
      <c r="C165" s="146"/>
      <c r="D165" s="147"/>
      <c r="E165" s="148"/>
      <c r="F165" s="148"/>
      <c r="G165" s="148"/>
    </row>
    <row r="166" customFormat="false" ht="15" hidden="false" customHeight="false" outlineLevel="0" collapsed="false">
      <c r="A166" s="144"/>
      <c r="B166" s="145"/>
      <c r="C166" s="146"/>
      <c r="D166" s="147"/>
      <c r="E166" s="148"/>
      <c r="F166" s="148"/>
      <c r="G166" s="148"/>
    </row>
    <row r="167" customFormat="false" ht="15" hidden="false" customHeight="false" outlineLevel="0" collapsed="false">
      <c r="A167" s="144"/>
      <c r="B167" s="145"/>
      <c r="C167" s="146"/>
      <c r="D167" s="147"/>
      <c r="E167" s="148"/>
      <c r="F167" s="148"/>
      <c r="G167" s="148"/>
    </row>
    <row r="168" customFormat="false" ht="15" hidden="false" customHeight="false" outlineLevel="0" collapsed="false">
      <c r="A168" s="144"/>
      <c r="B168" s="145"/>
      <c r="C168" s="146"/>
      <c r="D168" s="147"/>
      <c r="E168" s="148"/>
      <c r="F168" s="148"/>
      <c r="G168" s="148"/>
    </row>
    <row r="169" customFormat="false" ht="15" hidden="false" customHeight="false" outlineLevel="0" collapsed="false">
      <c r="A169" s="144"/>
      <c r="B169" s="145"/>
      <c r="C169" s="146"/>
      <c r="D169" s="147"/>
      <c r="E169" s="148"/>
      <c r="F169" s="148"/>
      <c r="G169" s="148"/>
    </row>
    <row r="170" customFormat="false" ht="15" hidden="false" customHeight="false" outlineLevel="0" collapsed="false">
      <c r="A170" s="144"/>
      <c r="B170" s="145"/>
      <c r="C170" s="146"/>
      <c r="D170" s="147"/>
      <c r="E170" s="148"/>
      <c r="F170" s="148"/>
      <c r="G170" s="148"/>
    </row>
    <row r="171" customFormat="false" ht="15" hidden="false" customHeight="false" outlineLevel="0" collapsed="false">
      <c r="A171" s="144"/>
      <c r="B171" s="145"/>
      <c r="C171" s="146"/>
      <c r="D171" s="147"/>
      <c r="E171" s="148"/>
      <c r="F171" s="148"/>
      <c r="G171" s="148"/>
    </row>
    <row r="172" customFormat="false" ht="15" hidden="false" customHeight="false" outlineLevel="0" collapsed="false">
      <c r="A172" s="144"/>
      <c r="B172" s="145"/>
      <c r="C172" s="146"/>
      <c r="D172" s="147"/>
      <c r="E172" s="148"/>
      <c r="F172" s="148"/>
      <c r="G172" s="148"/>
    </row>
    <row r="173" customFormat="false" ht="15" hidden="false" customHeight="false" outlineLevel="0" collapsed="false">
      <c r="A173" s="144"/>
      <c r="B173" s="145"/>
      <c r="C173" s="146"/>
      <c r="D173" s="147"/>
      <c r="E173" s="148"/>
      <c r="F173" s="148"/>
      <c r="G173" s="148"/>
    </row>
    <row r="174" customFormat="false" ht="15" hidden="false" customHeight="false" outlineLevel="0" collapsed="false">
      <c r="A174" s="144"/>
      <c r="B174" s="145"/>
      <c r="C174" s="146"/>
      <c r="D174" s="147"/>
      <c r="E174" s="148"/>
      <c r="F174" s="148"/>
      <c r="G174" s="148"/>
    </row>
    <row r="175" customFormat="false" ht="15" hidden="false" customHeight="false" outlineLevel="0" collapsed="false">
      <c r="A175" s="144"/>
      <c r="B175" s="145"/>
      <c r="C175" s="146"/>
      <c r="D175" s="147"/>
      <c r="E175" s="148"/>
      <c r="F175" s="148"/>
      <c r="G175" s="148"/>
    </row>
    <row r="176" customFormat="false" ht="15" hidden="false" customHeight="false" outlineLevel="0" collapsed="false">
      <c r="A176" s="144"/>
      <c r="B176" s="145"/>
      <c r="C176" s="146"/>
      <c r="D176" s="147"/>
      <c r="E176" s="148"/>
      <c r="F176" s="148"/>
      <c r="G176" s="148"/>
    </row>
    <row r="177" customFormat="false" ht="15" hidden="false" customHeight="false" outlineLevel="0" collapsed="false">
      <c r="A177" s="144"/>
      <c r="B177" s="145"/>
      <c r="C177" s="146"/>
      <c r="D177" s="147"/>
      <c r="E177" s="148"/>
      <c r="F177" s="148"/>
      <c r="G177" s="148"/>
    </row>
    <row r="178" customFormat="false" ht="15" hidden="false" customHeight="false" outlineLevel="0" collapsed="false">
      <c r="A178" s="144"/>
      <c r="B178" s="145"/>
      <c r="C178" s="146"/>
      <c r="D178" s="147"/>
      <c r="E178" s="148"/>
      <c r="F178" s="148"/>
      <c r="G178" s="148"/>
    </row>
    <row r="179" customFormat="false" ht="15" hidden="false" customHeight="false" outlineLevel="0" collapsed="false">
      <c r="A179" s="144"/>
      <c r="B179" s="145"/>
      <c r="C179" s="146"/>
      <c r="D179" s="147"/>
      <c r="E179" s="148"/>
      <c r="F179" s="148"/>
      <c r="G179" s="148"/>
    </row>
    <row r="180" customFormat="false" ht="15" hidden="false" customHeight="false" outlineLevel="0" collapsed="false">
      <c r="A180" s="144"/>
      <c r="B180" s="145"/>
      <c r="C180" s="146"/>
      <c r="D180" s="147"/>
      <c r="E180" s="148"/>
      <c r="F180" s="148"/>
      <c r="G180" s="148"/>
    </row>
    <row r="181" customFormat="false" ht="15" hidden="false" customHeight="false" outlineLevel="0" collapsed="false">
      <c r="A181" s="144"/>
      <c r="B181" s="145"/>
      <c r="C181" s="146"/>
      <c r="D181" s="147"/>
      <c r="E181" s="148"/>
      <c r="F181" s="148"/>
      <c r="G181" s="148"/>
    </row>
    <row r="182" customFormat="false" ht="15" hidden="false" customHeight="false" outlineLevel="0" collapsed="false">
      <c r="A182" s="144"/>
      <c r="B182" s="145"/>
      <c r="C182" s="146"/>
      <c r="D182" s="147"/>
      <c r="E182" s="148"/>
      <c r="F182" s="148"/>
      <c r="G182" s="148"/>
    </row>
    <row r="183" customFormat="false" ht="15" hidden="false" customHeight="false" outlineLevel="0" collapsed="false">
      <c r="A183" s="144"/>
      <c r="B183" s="145"/>
      <c r="C183" s="146"/>
      <c r="D183" s="147"/>
      <c r="E183" s="148"/>
      <c r="F183" s="148"/>
      <c r="G183" s="148"/>
    </row>
    <row r="184" customFormat="false" ht="15" hidden="false" customHeight="false" outlineLevel="0" collapsed="false">
      <c r="A184" s="144"/>
      <c r="B184" s="145"/>
      <c r="C184" s="146"/>
      <c r="D184" s="147"/>
      <c r="E184" s="148"/>
      <c r="F184" s="148"/>
      <c r="G184" s="148"/>
    </row>
    <row r="185" customFormat="false" ht="15" hidden="false" customHeight="false" outlineLevel="0" collapsed="false">
      <c r="A185" s="144"/>
      <c r="B185" s="145"/>
      <c r="C185" s="146"/>
      <c r="D185" s="147"/>
      <c r="E185" s="148"/>
      <c r="F185" s="148"/>
      <c r="G185" s="148"/>
    </row>
    <row r="186" customFormat="false" ht="15" hidden="false" customHeight="false" outlineLevel="0" collapsed="false">
      <c r="A186" s="144"/>
      <c r="B186" s="145"/>
      <c r="C186" s="146"/>
      <c r="D186" s="147"/>
      <c r="E186" s="148"/>
      <c r="F186" s="148"/>
      <c r="G186" s="148"/>
    </row>
    <row r="187" customFormat="false" ht="15" hidden="false" customHeight="false" outlineLevel="0" collapsed="false">
      <c r="A187" s="144"/>
      <c r="B187" s="145"/>
      <c r="C187" s="146"/>
      <c r="D187" s="147"/>
      <c r="E187" s="148"/>
      <c r="F187" s="148"/>
      <c r="G187" s="148"/>
    </row>
    <row r="188" customFormat="false" ht="15" hidden="false" customHeight="false" outlineLevel="0" collapsed="false">
      <c r="A188" s="144"/>
      <c r="B188" s="145"/>
      <c r="C188" s="146"/>
      <c r="D188" s="147"/>
      <c r="E188" s="148"/>
      <c r="F188" s="148"/>
      <c r="G188" s="148"/>
    </row>
    <row r="189" customFormat="false" ht="15" hidden="false" customHeight="false" outlineLevel="0" collapsed="false">
      <c r="A189" s="144"/>
      <c r="B189" s="145"/>
      <c r="C189" s="146"/>
      <c r="D189" s="147"/>
      <c r="E189" s="148"/>
      <c r="F189" s="148"/>
      <c r="G189" s="148"/>
    </row>
    <row r="190" customFormat="false" ht="15" hidden="false" customHeight="false" outlineLevel="0" collapsed="false">
      <c r="A190" s="144"/>
      <c r="B190" s="145"/>
      <c r="C190" s="146"/>
      <c r="D190" s="147"/>
      <c r="E190" s="148"/>
      <c r="F190" s="148"/>
      <c r="G190" s="148"/>
    </row>
    <row r="191" customFormat="false" ht="15" hidden="false" customHeight="false" outlineLevel="0" collapsed="false">
      <c r="A191" s="144"/>
      <c r="B191" s="145"/>
      <c r="C191" s="146"/>
      <c r="D191" s="147"/>
      <c r="E191" s="148"/>
      <c r="F191" s="148"/>
      <c r="G191" s="148"/>
    </row>
    <row r="192" customFormat="false" ht="15" hidden="false" customHeight="false" outlineLevel="0" collapsed="false">
      <c r="A192" s="144"/>
      <c r="B192" s="145"/>
      <c r="C192" s="146"/>
      <c r="D192" s="147"/>
      <c r="E192" s="148"/>
      <c r="F192" s="148"/>
      <c r="G192" s="148"/>
    </row>
    <row r="193" customFormat="false" ht="15" hidden="false" customHeight="false" outlineLevel="0" collapsed="false">
      <c r="A193" s="144"/>
      <c r="B193" s="145"/>
      <c r="C193" s="146"/>
      <c r="D193" s="147"/>
      <c r="E193" s="148"/>
      <c r="F193" s="148"/>
      <c r="G193" s="148"/>
    </row>
    <row r="194" customFormat="false" ht="15" hidden="false" customHeight="false" outlineLevel="0" collapsed="false">
      <c r="A194" s="144"/>
      <c r="B194" s="145"/>
      <c r="C194" s="146"/>
      <c r="D194" s="147"/>
      <c r="E194" s="148"/>
      <c r="F194" s="148"/>
      <c r="G194" s="148"/>
    </row>
    <row r="195" customFormat="false" ht="15" hidden="false" customHeight="false" outlineLevel="0" collapsed="false">
      <c r="A195" s="144"/>
      <c r="B195" s="145"/>
      <c r="C195" s="146"/>
      <c r="D195" s="147"/>
      <c r="E195" s="148"/>
      <c r="F195" s="148"/>
      <c r="G195" s="148"/>
    </row>
    <row r="196" customFormat="false" ht="15" hidden="false" customHeight="false" outlineLevel="0" collapsed="false">
      <c r="A196" s="144"/>
      <c r="B196" s="145"/>
      <c r="C196" s="146"/>
      <c r="D196" s="147"/>
      <c r="E196" s="148"/>
      <c r="F196" s="148"/>
      <c r="G196" s="148"/>
    </row>
    <row r="197" customFormat="false" ht="15" hidden="false" customHeight="false" outlineLevel="0" collapsed="false">
      <c r="A197" s="144"/>
      <c r="B197" s="145"/>
      <c r="C197" s="146"/>
      <c r="D197" s="147"/>
      <c r="E197" s="148"/>
      <c r="F197" s="148"/>
      <c r="G197" s="148"/>
    </row>
    <row r="198" customFormat="false" ht="15" hidden="false" customHeight="false" outlineLevel="0" collapsed="false">
      <c r="A198" s="144"/>
      <c r="B198" s="145"/>
      <c r="C198" s="146"/>
      <c r="D198" s="147"/>
      <c r="E198" s="148"/>
      <c r="F198" s="148"/>
      <c r="G198" s="148"/>
    </row>
    <row r="199" customFormat="false" ht="15" hidden="false" customHeight="false" outlineLevel="0" collapsed="false">
      <c r="A199" s="144"/>
      <c r="B199" s="145"/>
      <c r="C199" s="146"/>
      <c r="D199" s="147"/>
      <c r="E199" s="148"/>
      <c r="F199" s="148"/>
      <c r="G199" s="148"/>
    </row>
    <row r="200" customFormat="false" ht="15" hidden="false" customHeight="false" outlineLevel="0" collapsed="false">
      <c r="A200" s="144"/>
      <c r="B200" s="145"/>
      <c r="C200" s="146"/>
      <c r="D200" s="147"/>
      <c r="E200" s="148"/>
      <c r="F200" s="148"/>
      <c r="G200" s="148"/>
    </row>
    <row r="201" customFormat="false" ht="15" hidden="false" customHeight="false" outlineLevel="0" collapsed="false">
      <c r="A201" s="144"/>
      <c r="B201" s="145"/>
      <c r="C201" s="146"/>
      <c r="D201" s="147"/>
      <c r="E201" s="148"/>
      <c r="F201" s="148"/>
      <c r="G201" s="148"/>
    </row>
    <row r="202" customFormat="false" ht="15" hidden="false" customHeight="false" outlineLevel="0" collapsed="false">
      <c r="A202" s="144"/>
      <c r="B202" s="145"/>
      <c r="C202" s="146"/>
      <c r="D202" s="147"/>
      <c r="E202" s="148"/>
      <c r="F202" s="148"/>
      <c r="G202" s="148"/>
    </row>
    <row r="203" customFormat="false" ht="15" hidden="false" customHeight="false" outlineLevel="0" collapsed="false">
      <c r="A203" s="144"/>
      <c r="B203" s="145"/>
      <c r="C203" s="146"/>
      <c r="D203" s="147"/>
      <c r="E203" s="148"/>
      <c r="F203" s="148"/>
      <c r="G203" s="148"/>
    </row>
    <row r="204" customFormat="false" ht="15" hidden="false" customHeight="false" outlineLevel="0" collapsed="false">
      <c r="A204" s="144"/>
      <c r="B204" s="145"/>
      <c r="C204" s="146"/>
      <c r="D204" s="147"/>
      <c r="E204" s="148"/>
      <c r="F204" s="148"/>
      <c r="G204" s="148"/>
    </row>
    <row r="205" customFormat="false" ht="15" hidden="false" customHeight="false" outlineLevel="0" collapsed="false">
      <c r="A205" s="144"/>
      <c r="B205" s="145"/>
      <c r="C205" s="146"/>
      <c r="D205" s="147"/>
      <c r="E205" s="148"/>
      <c r="F205" s="148"/>
      <c r="G205" s="148"/>
    </row>
    <row r="206" customFormat="false" ht="15" hidden="false" customHeight="false" outlineLevel="0" collapsed="false">
      <c r="A206" s="144"/>
      <c r="B206" s="145"/>
      <c r="C206" s="146"/>
      <c r="D206" s="147"/>
      <c r="E206" s="148"/>
      <c r="F206" s="148"/>
      <c r="G206" s="148"/>
    </row>
    <row r="207" customFormat="false" ht="15" hidden="false" customHeight="false" outlineLevel="0" collapsed="false">
      <c r="A207" s="144"/>
      <c r="B207" s="145"/>
      <c r="C207" s="146"/>
      <c r="D207" s="147"/>
      <c r="E207" s="148"/>
      <c r="F207" s="148"/>
      <c r="G207" s="148"/>
    </row>
    <row r="208" customFormat="false" ht="15" hidden="false" customHeight="false" outlineLevel="0" collapsed="false">
      <c r="A208" s="144"/>
      <c r="B208" s="145"/>
      <c r="C208" s="146"/>
      <c r="D208" s="147"/>
      <c r="E208" s="148"/>
      <c r="F208" s="148"/>
      <c r="G208" s="148"/>
    </row>
    <row r="209" customFormat="false" ht="15" hidden="false" customHeight="false" outlineLevel="0" collapsed="false">
      <c r="A209" s="144"/>
      <c r="B209" s="145"/>
      <c r="C209" s="146"/>
      <c r="D209" s="147"/>
      <c r="E209" s="148"/>
      <c r="F209" s="148"/>
      <c r="G209" s="148"/>
    </row>
    <row r="210" customFormat="false" ht="15" hidden="false" customHeight="false" outlineLevel="0" collapsed="false">
      <c r="A210" s="144"/>
      <c r="B210" s="145"/>
      <c r="C210" s="146"/>
      <c r="D210" s="147"/>
      <c r="E210" s="148"/>
      <c r="F210" s="148"/>
      <c r="G210" s="148"/>
    </row>
    <row r="211" customFormat="false" ht="15" hidden="false" customHeight="false" outlineLevel="0" collapsed="false">
      <c r="A211" s="144"/>
      <c r="B211" s="145"/>
      <c r="C211" s="146"/>
      <c r="D211" s="147"/>
      <c r="E211" s="148"/>
      <c r="F211" s="148"/>
      <c r="G211" s="148"/>
    </row>
    <row r="212" customFormat="false" ht="15" hidden="false" customHeight="false" outlineLevel="0" collapsed="false">
      <c r="A212" s="144"/>
      <c r="B212" s="145"/>
      <c r="C212" s="146"/>
      <c r="D212" s="147"/>
      <c r="E212" s="148"/>
      <c r="F212" s="148"/>
      <c r="G212" s="148"/>
    </row>
    <row r="213" customFormat="false" ht="15" hidden="false" customHeight="false" outlineLevel="0" collapsed="false">
      <c r="A213" s="144"/>
      <c r="B213" s="145"/>
      <c r="C213" s="146"/>
      <c r="D213" s="147"/>
      <c r="E213" s="148"/>
      <c r="F213" s="148"/>
      <c r="G213" s="148"/>
    </row>
    <row r="214" customFormat="false" ht="15" hidden="false" customHeight="false" outlineLevel="0" collapsed="false">
      <c r="A214" s="144"/>
      <c r="B214" s="145"/>
      <c r="C214" s="146"/>
      <c r="D214" s="147"/>
      <c r="E214" s="148"/>
      <c r="F214" s="148"/>
      <c r="G214" s="148"/>
    </row>
    <row r="215" customFormat="false" ht="15" hidden="false" customHeight="false" outlineLevel="0" collapsed="false">
      <c r="A215" s="144"/>
      <c r="B215" s="145"/>
      <c r="C215" s="146"/>
      <c r="D215" s="147"/>
      <c r="E215" s="148"/>
      <c r="F215" s="148"/>
      <c r="G215" s="148"/>
    </row>
    <row r="216" customFormat="false" ht="15" hidden="false" customHeight="false" outlineLevel="0" collapsed="false">
      <c r="A216" s="144"/>
      <c r="B216" s="145"/>
      <c r="C216" s="146"/>
      <c r="D216" s="147"/>
      <c r="E216" s="148"/>
      <c r="F216" s="148"/>
      <c r="G216" s="148"/>
    </row>
    <row r="217" customFormat="false" ht="15" hidden="false" customHeight="false" outlineLevel="0" collapsed="false">
      <c r="A217" s="144"/>
      <c r="B217" s="145"/>
      <c r="C217" s="146"/>
      <c r="D217" s="147"/>
      <c r="E217" s="148"/>
      <c r="F217" s="148"/>
      <c r="G217" s="148"/>
    </row>
    <row r="218" customFormat="false" ht="15" hidden="false" customHeight="false" outlineLevel="0" collapsed="false">
      <c r="A218" s="144"/>
      <c r="B218" s="145"/>
      <c r="C218" s="146"/>
      <c r="D218" s="147"/>
      <c r="E218" s="148"/>
      <c r="F218" s="148"/>
      <c r="G218" s="148"/>
    </row>
    <row r="219" customFormat="false" ht="15" hidden="false" customHeight="false" outlineLevel="0" collapsed="false">
      <c r="A219" s="144"/>
      <c r="B219" s="145"/>
      <c r="C219" s="146"/>
      <c r="D219" s="147"/>
      <c r="E219" s="148"/>
      <c r="F219" s="148"/>
      <c r="G219" s="148"/>
    </row>
    <row r="220" customFormat="false" ht="15" hidden="false" customHeight="false" outlineLevel="0" collapsed="false">
      <c r="A220" s="144"/>
      <c r="B220" s="145"/>
      <c r="C220" s="146"/>
      <c r="D220" s="147"/>
      <c r="E220" s="148"/>
      <c r="F220" s="148"/>
      <c r="G220" s="148"/>
    </row>
    <row r="221" customFormat="false" ht="15" hidden="false" customHeight="false" outlineLevel="0" collapsed="false">
      <c r="A221" s="144"/>
      <c r="B221" s="145"/>
      <c r="C221" s="146"/>
      <c r="D221" s="147"/>
      <c r="E221" s="148"/>
      <c r="F221" s="148"/>
      <c r="G221" s="148"/>
    </row>
    <row r="222" customFormat="false" ht="15" hidden="false" customHeight="false" outlineLevel="0" collapsed="false">
      <c r="A222" s="144"/>
      <c r="B222" s="145"/>
      <c r="C222" s="146"/>
      <c r="D222" s="147"/>
      <c r="E222" s="148"/>
      <c r="F222" s="148"/>
      <c r="G222" s="148"/>
    </row>
    <row r="223" customFormat="false" ht="15" hidden="false" customHeight="false" outlineLevel="0" collapsed="false">
      <c r="A223" s="144"/>
      <c r="B223" s="145"/>
      <c r="C223" s="146"/>
      <c r="D223" s="147"/>
      <c r="E223" s="148"/>
      <c r="F223" s="148"/>
      <c r="G223" s="148"/>
    </row>
    <row r="224" customFormat="false" ht="15" hidden="false" customHeight="false" outlineLevel="0" collapsed="false">
      <c r="A224" s="144"/>
      <c r="B224" s="145"/>
      <c r="C224" s="146"/>
      <c r="D224" s="147"/>
      <c r="E224" s="148"/>
      <c r="F224" s="148"/>
      <c r="G224" s="148"/>
    </row>
    <row r="225" customFormat="false" ht="15" hidden="false" customHeight="false" outlineLevel="0" collapsed="false">
      <c r="A225" s="144"/>
      <c r="B225" s="145"/>
      <c r="C225" s="146"/>
      <c r="D225" s="147"/>
      <c r="E225" s="148"/>
      <c r="F225" s="148"/>
      <c r="G225" s="148"/>
    </row>
    <row r="226" customFormat="false" ht="15" hidden="false" customHeight="false" outlineLevel="0" collapsed="false">
      <c r="A226" s="144"/>
      <c r="B226" s="145"/>
      <c r="C226" s="146"/>
      <c r="D226" s="147"/>
      <c r="E226" s="148"/>
      <c r="F226" s="148"/>
      <c r="G226" s="148"/>
    </row>
    <row r="227" customFormat="false" ht="15" hidden="false" customHeight="false" outlineLevel="0" collapsed="false">
      <c r="A227" s="144"/>
      <c r="B227" s="145"/>
      <c r="C227" s="146"/>
      <c r="D227" s="147"/>
      <c r="E227" s="148"/>
      <c r="F227" s="148"/>
      <c r="G227" s="148"/>
    </row>
    <row r="228" customFormat="false" ht="15" hidden="false" customHeight="false" outlineLevel="0" collapsed="false">
      <c r="A228" s="144"/>
      <c r="B228" s="145"/>
      <c r="C228" s="146"/>
      <c r="D228" s="147"/>
      <c r="E228" s="148"/>
      <c r="F228" s="148"/>
      <c r="G228" s="148"/>
    </row>
    <row r="229" customFormat="false" ht="15" hidden="false" customHeight="false" outlineLevel="0" collapsed="false">
      <c r="A229" s="144"/>
      <c r="B229" s="145"/>
      <c r="C229" s="146"/>
      <c r="D229" s="147"/>
      <c r="E229" s="148"/>
      <c r="F229" s="148"/>
      <c r="G229" s="148"/>
    </row>
    <row r="230" customFormat="false" ht="15" hidden="false" customHeight="false" outlineLevel="0" collapsed="false">
      <c r="A230" s="144"/>
      <c r="B230" s="145"/>
      <c r="C230" s="146"/>
      <c r="D230" s="147"/>
      <c r="E230" s="148"/>
      <c r="F230" s="148"/>
      <c r="G230" s="148"/>
    </row>
    <row r="231" customFormat="false" ht="15" hidden="false" customHeight="false" outlineLevel="0" collapsed="false">
      <c r="A231" s="144"/>
      <c r="B231" s="145"/>
      <c r="C231" s="146"/>
      <c r="D231" s="147"/>
      <c r="E231" s="148"/>
      <c r="F231" s="148"/>
      <c r="G231" s="148"/>
    </row>
    <row r="232" customFormat="false" ht="15" hidden="false" customHeight="false" outlineLevel="0" collapsed="false">
      <c r="A232" s="144"/>
      <c r="B232" s="145"/>
      <c r="C232" s="146"/>
      <c r="D232" s="147"/>
      <c r="E232" s="148"/>
      <c r="F232" s="148"/>
      <c r="G232" s="148"/>
    </row>
    <row r="233" customFormat="false" ht="15" hidden="false" customHeight="false" outlineLevel="0" collapsed="false">
      <c r="A233" s="144"/>
      <c r="B233" s="145"/>
      <c r="C233" s="146"/>
      <c r="D233" s="147"/>
      <c r="E233" s="148"/>
      <c r="F233" s="148"/>
      <c r="G233" s="148"/>
    </row>
    <row r="234" customFormat="false" ht="15" hidden="false" customHeight="false" outlineLevel="0" collapsed="false">
      <c r="A234" s="144"/>
      <c r="B234" s="145"/>
      <c r="C234" s="146"/>
      <c r="D234" s="147"/>
      <c r="E234" s="148"/>
      <c r="F234" s="148"/>
      <c r="G234" s="148"/>
    </row>
    <row r="235" customFormat="false" ht="15" hidden="false" customHeight="false" outlineLevel="0" collapsed="false">
      <c r="A235" s="144"/>
      <c r="B235" s="145"/>
      <c r="C235" s="146"/>
      <c r="D235" s="147"/>
      <c r="E235" s="148"/>
      <c r="F235" s="148"/>
      <c r="G235" s="148"/>
    </row>
    <row r="236" customFormat="false" ht="15" hidden="false" customHeight="false" outlineLevel="0" collapsed="false">
      <c r="A236" s="144"/>
      <c r="B236" s="145"/>
      <c r="C236" s="146"/>
      <c r="D236" s="147"/>
      <c r="E236" s="148"/>
      <c r="F236" s="148"/>
      <c r="G236" s="148"/>
    </row>
    <row r="237" customFormat="false" ht="15" hidden="false" customHeight="false" outlineLevel="0" collapsed="false">
      <c r="A237" s="144"/>
      <c r="B237" s="145"/>
      <c r="C237" s="146"/>
      <c r="D237" s="147"/>
      <c r="E237" s="148"/>
      <c r="F237" s="148"/>
      <c r="G237" s="148"/>
    </row>
    <row r="238" customFormat="false" ht="15" hidden="false" customHeight="false" outlineLevel="0" collapsed="false">
      <c r="A238" s="144"/>
      <c r="B238" s="145"/>
      <c r="C238" s="146"/>
      <c r="D238" s="147"/>
      <c r="E238" s="148"/>
      <c r="F238" s="148"/>
      <c r="G238" s="148"/>
    </row>
    <row r="239" customFormat="false" ht="15" hidden="false" customHeight="false" outlineLevel="0" collapsed="false">
      <c r="A239" s="144"/>
      <c r="B239" s="145"/>
      <c r="C239" s="146"/>
      <c r="D239" s="147"/>
      <c r="E239" s="148"/>
      <c r="F239" s="148"/>
      <c r="G239" s="148"/>
    </row>
    <row r="240" customFormat="false" ht="15" hidden="false" customHeight="false" outlineLevel="0" collapsed="false">
      <c r="A240" s="144"/>
      <c r="B240" s="145"/>
      <c r="C240" s="146"/>
      <c r="D240" s="147"/>
      <c r="E240" s="148"/>
      <c r="F240" s="148"/>
      <c r="G240" s="148"/>
    </row>
    <row r="241" customFormat="false" ht="15" hidden="false" customHeight="false" outlineLevel="0" collapsed="false">
      <c r="A241" s="144"/>
      <c r="B241" s="145"/>
      <c r="C241" s="146"/>
      <c r="D241" s="147"/>
      <c r="E241" s="148"/>
      <c r="F241" s="148"/>
      <c r="G241" s="148"/>
    </row>
    <row r="242" customFormat="false" ht="15" hidden="false" customHeight="false" outlineLevel="0" collapsed="false">
      <c r="A242" s="144"/>
      <c r="B242" s="145"/>
      <c r="C242" s="146"/>
      <c r="D242" s="147"/>
      <c r="E242" s="148"/>
      <c r="F242" s="148"/>
      <c r="G242" s="148"/>
    </row>
    <row r="243" customFormat="false" ht="15" hidden="false" customHeight="false" outlineLevel="0" collapsed="false">
      <c r="A243" s="144"/>
      <c r="B243" s="145"/>
      <c r="C243" s="146"/>
      <c r="D243" s="147"/>
      <c r="E243" s="148"/>
      <c r="F243" s="148"/>
      <c r="G243" s="148"/>
    </row>
    <row r="244" customFormat="false" ht="15" hidden="false" customHeight="false" outlineLevel="0" collapsed="false">
      <c r="A244" s="144"/>
      <c r="B244" s="145"/>
      <c r="C244" s="146"/>
      <c r="D244" s="147"/>
      <c r="E244" s="148"/>
      <c r="F244" s="148"/>
      <c r="G244" s="148"/>
    </row>
    <row r="245" customFormat="false" ht="15" hidden="false" customHeight="false" outlineLevel="0" collapsed="false">
      <c r="A245" s="144"/>
      <c r="B245" s="145"/>
      <c r="C245" s="146"/>
      <c r="D245" s="147"/>
      <c r="E245" s="148"/>
      <c r="F245" s="148"/>
      <c r="G245" s="148"/>
    </row>
    <row r="246" customFormat="false" ht="15" hidden="false" customHeight="false" outlineLevel="0" collapsed="false">
      <c r="A246" s="144"/>
      <c r="B246" s="145"/>
      <c r="C246" s="146"/>
      <c r="D246" s="147"/>
      <c r="E246" s="148"/>
      <c r="F246" s="148"/>
      <c r="G246" s="148"/>
    </row>
    <row r="247" customFormat="false" ht="15" hidden="false" customHeight="false" outlineLevel="0" collapsed="false">
      <c r="A247" s="144"/>
      <c r="B247" s="145"/>
      <c r="C247" s="146"/>
      <c r="D247" s="147"/>
      <c r="E247" s="148"/>
      <c r="F247" s="148"/>
      <c r="G247" s="148"/>
    </row>
    <row r="248" customFormat="false" ht="15" hidden="false" customHeight="false" outlineLevel="0" collapsed="false">
      <c r="A248" s="144"/>
      <c r="B248" s="145"/>
      <c r="C248" s="146"/>
      <c r="D248" s="147"/>
      <c r="E248" s="148"/>
      <c r="F248" s="148"/>
      <c r="G248" s="148"/>
    </row>
    <row r="249" customFormat="false" ht="15" hidden="false" customHeight="false" outlineLevel="0" collapsed="false">
      <c r="A249" s="144"/>
      <c r="B249" s="145"/>
      <c r="C249" s="146"/>
      <c r="D249" s="147"/>
      <c r="E249" s="148"/>
      <c r="F249" s="148"/>
      <c r="G249" s="148"/>
    </row>
    <row r="250" customFormat="false" ht="15" hidden="false" customHeight="false" outlineLevel="0" collapsed="false">
      <c r="A250" s="144"/>
      <c r="B250" s="145"/>
      <c r="C250" s="146"/>
      <c r="D250" s="147"/>
      <c r="E250" s="148"/>
      <c r="F250" s="148"/>
      <c r="G250" s="148"/>
    </row>
    <row r="251" customFormat="false" ht="15" hidden="false" customHeight="false" outlineLevel="0" collapsed="false">
      <c r="A251" s="144"/>
      <c r="B251" s="145"/>
      <c r="C251" s="146"/>
      <c r="D251" s="147"/>
      <c r="E251" s="148"/>
      <c r="F251" s="148"/>
      <c r="G251" s="148"/>
    </row>
    <row r="252" customFormat="false" ht="15" hidden="false" customHeight="false" outlineLevel="0" collapsed="false">
      <c r="A252" s="144"/>
      <c r="B252" s="145"/>
      <c r="C252" s="146"/>
      <c r="D252" s="147"/>
      <c r="E252" s="148"/>
      <c r="F252" s="148"/>
      <c r="G252" s="148"/>
    </row>
    <row r="253" customFormat="false" ht="15" hidden="false" customHeight="false" outlineLevel="0" collapsed="false">
      <c r="A253" s="144"/>
      <c r="B253" s="145"/>
      <c r="C253" s="146"/>
      <c r="D253" s="147"/>
      <c r="E253" s="148"/>
      <c r="F253" s="148"/>
      <c r="G253" s="148"/>
    </row>
    <row r="254" customFormat="false" ht="15" hidden="false" customHeight="false" outlineLevel="0" collapsed="false">
      <c r="A254" s="144"/>
      <c r="B254" s="145"/>
      <c r="C254" s="146"/>
      <c r="D254" s="147"/>
      <c r="E254" s="148"/>
      <c r="F254" s="148"/>
      <c r="G254" s="148"/>
    </row>
    <row r="255" customFormat="false" ht="15" hidden="false" customHeight="false" outlineLevel="0" collapsed="false">
      <c r="A255" s="144"/>
      <c r="B255" s="145"/>
      <c r="C255" s="146"/>
      <c r="D255" s="147"/>
      <c r="E255" s="148"/>
      <c r="F255" s="148"/>
      <c r="G255" s="148"/>
    </row>
    <row r="256" customFormat="false" ht="15" hidden="false" customHeight="false" outlineLevel="0" collapsed="false">
      <c r="A256" s="144"/>
      <c r="B256" s="145"/>
      <c r="C256" s="146"/>
      <c r="D256" s="147"/>
      <c r="E256" s="148"/>
      <c r="F256" s="148"/>
      <c r="G256" s="148"/>
    </row>
    <row r="257" customFormat="false" ht="15" hidden="false" customHeight="false" outlineLevel="0" collapsed="false">
      <c r="A257" s="144"/>
      <c r="B257" s="145"/>
      <c r="C257" s="146"/>
      <c r="D257" s="147"/>
      <c r="E257" s="148"/>
      <c r="F257" s="148"/>
      <c r="G257" s="148"/>
    </row>
    <row r="258" customFormat="false" ht="15" hidden="false" customHeight="false" outlineLevel="0" collapsed="false">
      <c r="A258" s="144"/>
      <c r="B258" s="145"/>
      <c r="C258" s="146"/>
      <c r="D258" s="147"/>
      <c r="E258" s="148"/>
      <c r="F258" s="148"/>
      <c r="G258" s="148"/>
    </row>
    <row r="259" customFormat="false" ht="15" hidden="false" customHeight="false" outlineLevel="0" collapsed="false">
      <c r="A259" s="144"/>
      <c r="B259" s="145"/>
      <c r="C259" s="146"/>
      <c r="D259" s="147"/>
      <c r="E259" s="148"/>
      <c r="F259" s="148"/>
      <c r="G259" s="148"/>
    </row>
    <row r="260" customFormat="false" ht="15" hidden="false" customHeight="false" outlineLevel="0" collapsed="false">
      <c r="A260" s="144"/>
      <c r="B260" s="145"/>
      <c r="C260" s="146"/>
      <c r="D260" s="147"/>
      <c r="E260" s="148"/>
      <c r="F260" s="148"/>
      <c r="G260" s="148"/>
    </row>
    <row r="261" customFormat="false" ht="15" hidden="false" customHeight="false" outlineLevel="0" collapsed="false">
      <c r="A261" s="144"/>
      <c r="B261" s="145"/>
      <c r="C261" s="146"/>
      <c r="D261" s="147"/>
      <c r="E261" s="148"/>
      <c r="F261" s="148"/>
      <c r="G261" s="148"/>
    </row>
    <row r="262" customFormat="false" ht="15" hidden="false" customHeight="false" outlineLevel="0" collapsed="false">
      <c r="A262" s="144"/>
      <c r="B262" s="145"/>
      <c r="C262" s="146"/>
      <c r="D262" s="147"/>
      <c r="E262" s="148"/>
      <c r="F262" s="148"/>
      <c r="G262" s="148"/>
    </row>
    <row r="263" customFormat="false" ht="15" hidden="false" customHeight="false" outlineLevel="0" collapsed="false">
      <c r="A263" s="144"/>
      <c r="B263" s="145"/>
      <c r="C263" s="146"/>
      <c r="D263" s="147"/>
      <c r="E263" s="148"/>
      <c r="F263" s="148"/>
      <c r="G263" s="148"/>
    </row>
    <row r="264" customFormat="false" ht="15" hidden="false" customHeight="false" outlineLevel="0" collapsed="false">
      <c r="A264" s="144"/>
      <c r="B264" s="145"/>
      <c r="C264" s="146"/>
      <c r="D264" s="147"/>
      <c r="E264" s="148"/>
      <c r="F264" s="148"/>
      <c r="G264" s="148"/>
    </row>
    <row r="265" customFormat="false" ht="15" hidden="false" customHeight="false" outlineLevel="0" collapsed="false">
      <c r="A265" s="144"/>
      <c r="B265" s="145"/>
      <c r="C265" s="146"/>
      <c r="D265" s="147"/>
      <c r="E265" s="148"/>
      <c r="F265" s="148"/>
      <c r="G265" s="148"/>
    </row>
    <row r="266" customFormat="false" ht="15" hidden="false" customHeight="false" outlineLevel="0" collapsed="false">
      <c r="A266" s="144"/>
      <c r="B266" s="145"/>
      <c r="C266" s="146"/>
      <c r="D266" s="147"/>
      <c r="E266" s="148"/>
      <c r="F266" s="148"/>
      <c r="G266" s="148"/>
    </row>
    <row r="267" customFormat="false" ht="15" hidden="false" customHeight="false" outlineLevel="0" collapsed="false">
      <c r="A267" s="144"/>
      <c r="B267" s="145"/>
      <c r="C267" s="146"/>
      <c r="D267" s="147"/>
      <c r="E267" s="148"/>
      <c r="F267" s="148"/>
      <c r="G267" s="148"/>
    </row>
    <row r="268" customFormat="false" ht="15" hidden="false" customHeight="false" outlineLevel="0" collapsed="false">
      <c r="A268" s="144"/>
      <c r="B268" s="145"/>
      <c r="C268" s="146"/>
      <c r="D268" s="147"/>
      <c r="E268" s="148"/>
      <c r="F268" s="148"/>
      <c r="G268" s="148"/>
    </row>
    <row r="269" customFormat="false" ht="15" hidden="false" customHeight="false" outlineLevel="0" collapsed="false">
      <c r="A269" s="144"/>
      <c r="B269" s="145"/>
      <c r="C269" s="146"/>
      <c r="D269" s="147"/>
      <c r="E269" s="148"/>
      <c r="F269" s="148"/>
      <c r="G269" s="148"/>
    </row>
    <row r="270" customFormat="false" ht="15" hidden="false" customHeight="false" outlineLevel="0" collapsed="false">
      <c r="A270" s="144"/>
      <c r="B270" s="145"/>
      <c r="C270" s="146"/>
      <c r="D270" s="147"/>
      <c r="E270" s="148"/>
      <c r="F270" s="148"/>
      <c r="G270" s="148"/>
    </row>
    <row r="271" customFormat="false" ht="15" hidden="false" customHeight="false" outlineLevel="0" collapsed="false">
      <c r="A271" s="144"/>
      <c r="B271" s="145"/>
      <c r="C271" s="146"/>
      <c r="D271" s="147"/>
      <c r="E271" s="148"/>
      <c r="F271" s="148"/>
      <c r="G271" s="148"/>
    </row>
    <row r="272" customFormat="false" ht="15" hidden="false" customHeight="false" outlineLevel="0" collapsed="false">
      <c r="A272" s="144"/>
      <c r="B272" s="145"/>
      <c r="C272" s="146"/>
      <c r="D272" s="147"/>
      <c r="E272" s="148"/>
      <c r="F272" s="148"/>
      <c r="G272" s="148"/>
    </row>
    <row r="273" customFormat="false" ht="15" hidden="false" customHeight="false" outlineLevel="0" collapsed="false">
      <c r="A273" s="144"/>
      <c r="B273" s="145"/>
      <c r="C273" s="146"/>
      <c r="D273" s="147"/>
      <c r="E273" s="148"/>
      <c r="F273" s="148"/>
      <c r="G273" s="148"/>
    </row>
    <row r="274" customFormat="false" ht="15" hidden="false" customHeight="false" outlineLevel="0" collapsed="false">
      <c r="A274" s="144"/>
      <c r="B274" s="145"/>
      <c r="C274" s="146"/>
      <c r="D274" s="147"/>
      <c r="E274" s="148"/>
      <c r="F274" s="148"/>
      <c r="G274" s="148"/>
    </row>
    <row r="275" customFormat="false" ht="15" hidden="false" customHeight="false" outlineLevel="0" collapsed="false">
      <c r="A275" s="144"/>
      <c r="B275" s="145"/>
      <c r="C275" s="146"/>
      <c r="D275" s="147"/>
      <c r="E275" s="148"/>
      <c r="F275" s="148"/>
      <c r="G275" s="148"/>
    </row>
    <row r="276" customFormat="false" ht="15" hidden="false" customHeight="false" outlineLevel="0" collapsed="false">
      <c r="A276" s="144"/>
      <c r="B276" s="145"/>
      <c r="C276" s="146"/>
      <c r="D276" s="147"/>
      <c r="E276" s="148"/>
      <c r="F276" s="148"/>
      <c r="G276" s="148"/>
    </row>
    <row r="277" customFormat="false" ht="15" hidden="false" customHeight="false" outlineLevel="0" collapsed="false">
      <c r="A277" s="144"/>
      <c r="B277" s="145"/>
      <c r="C277" s="146"/>
      <c r="D277" s="147"/>
      <c r="E277" s="148"/>
      <c r="F277" s="148"/>
      <c r="G277" s="148"/>
    </row>
    <row r="278" customFormat="false" ht="15" hidden="false" customHeight="false" outlineLevel="0" collapsed="false">
      <c r="A278" s="144"/>
      <c r="B278" s="145"/>
      <c r="C278" s="146"/>
      <c r="D278" s="147"/>
      <c r="E278" s="148"/>
      <c r="F278" s="148"/>
      <c r="G278" s="148"/>
    </row>
    <row r="279" customFormat="false" ht="15" hidden="false" customHeight="false" outlineLevel="0" collapsed="false">
      <c r="A279" s="144"/>
      <c r="B279" s="145"/>
      <c r="C279" s="146"/>
      <c r="D279" s="147"/>
      <c r="E279" s="148"/>
      <c r="F279" s="148"/>
      <c r="G279" s="148"/>
    </row>
    <row r="280" customFormat="false" ht="15" hidden="false" customHeight="false" outlineLevel="0" collapsed="false">
      <c r="A280" s="144"/>
      <c r="B280" s="145"/>
      <c r="C280" s="146"/>
      <c r="D280" s="147"/>
      <c r="E280" s="148"/>
      <c r="F280" s="148"/>
      <c r="G280" s="148"/>
    </row>
    <row r="281" customFormat="false" ht="15" hidden="false" customHeight="false" outlineLevel="0" collapsed="false">
      <c r="A281" s="144"/>
      <c r="B281" s="145"/>
      <c r="C281" s="146"/>
      <c r="D281" s="147"/>
      <c r="E281" s="148"/>
      <c r="F281" s="148"/>
      <c r="G281" s="148"/>
    </row>
    <row r="282" customFormat="false" ht="15" hidden="false" customHeight="false" outlineLevel="0" collapsed="false">
      <c r="A282" s="144"/>
      <c r="B282" s="145"/>
      <c r="C282" s="146"/>
      <c r="D282" s="147"/>
      <c r="E282" s="148"/>
      <c r="F282" s="148"/>
      <c r="G282" s="148"/>
    </row>
    <row r="283" customFormat="false" ht="15" hidden="false" customHeight="false" outlineLevel="0" collapsed="false">
      <c r="A283" s="144"/>
      <c r="B283" s="145"/>
      <c r="C283" s="146"/>
      <c r="D283" s="147"/>
      <c r="E283" s="148"/>
      <c r="F283" s="148"/>
      <c r="G283" s="148"/>
    </row>
    <row r="284" customFormat="false" ht="15" hidden="false" customHeight="false" outlineLevel="0" collapsed="false">
      <c r="A284" s="144"/>
      <c r="B284" s="145"/>
      <c r="C284" s="146"/>
      <c r="D284" s="147"/>
      <c r="E284" s="148"/>
      <c r="F284" s="148"/>
      <c r="G284" s="148"/>
    </row>
    <row r="285" customFormat="false" ht="15" hidden="false" customHeight="false" outlineLevel="0" collapsed="false">
      <c r="A285" s="144"/>
      <c r="B285" s="145"/>
      <c r="C285" s="146"/>
      <c r="D285" s="147"/>
      <c r="E285" s="148"/>
      <c r="F285" s="148"/>
      <c r="G285" s="148"/>
    </row>
    <row r="286" customFormat="false" ht="15" hidden="false" customHeight="false" outlineLevel="0" collapsed="false">
      <c r="A286" s="144"/>
      <c r="B286" s="145"/>
      <c r="C286" s="146"/>
      <c r="D286" s="147"/>
      <c r="E286" s="148"/>
      <c r="F286" s="148"/>
      <c r="G286" s="148"/>
    </row>
    <row r="287" customFormat="false" ht="15" hidden="false" customHeight="false" outlineLevel="0" collapsed="false">
      <c r="A287" s="144"/>
      <c r="B287" s="145"/>
      <c r="C287" s="146"/>
      <c r="D287" s="147"/>
      <c r="E287" s="148"/>
      <c r="F287" s="148"/>
      <c r="G287" s="148"/>
    </row>
    <row r="288" customFormat="false" ht="15" hidden="false" customHeight="false" outlineLevel="0" collapsed="false">
      <c r="A288" s="144"/>
      <c r="B288" s="145"/>
      <c r="C288" s="146"/>
      <c r="D288" s="147"/>
      <c r="E288" s="148"/>
      <c r="F288" s="148"/>
      <c r="G288" s="148"/>
    </row>
    <row r="289" customFormat="false" ht="15" hidden="false" customHeight="false" outlineLevel="0" collapsed="false">
      <c r="A289" s="144"/>
      <c r="B289" s="145"/>
      <c r="C289" s="146"/>
      <c r="D289" s="147"/>
      <c r="E289" s="148"/>
      <c r="F289" s="148"/>
      <c r="G289" s="148"/>
    </row>
    <row r="290" customFormat="false" ht="15" hidden="false" customHeight="false" outlineLevel="0" collapsed="false">
      <c r="A290" s="144"/>
      <c r="B290" s="145"/>
      <c r="C290" s="146"/>
      <c r="D290" s="147"/>
      <c r="E290" s="148"/>
      <c r="F290" s="148"/>
      <c r="G290" s="148"/>
    </row>
    <row r="291" customFormat="false" ht="15" hidden="false" customHeight="false" outlineLevel="0" collapsed="false">
      <c r="A291" s="144"/>
      <c r="B291" s="145"/>
      <c r="C291" s="146"/>
      <c r="D291" s="147"/>
      <c r="E291" s="148"/>
      <c r="F291" s="148"/>
      <c r="G291" s="148"/>
    </row>
    <row r="292" customFormat="false" ht="15" hidden="false" customHeight="false" outlineLevel="0" collapsed="false">
      <c r="A292" s="144"/>
      <c r="B292" s="145"/>
      <c r="C292" s="146"/>
      <c r="D292" s="147"/>
      <c r="E292" s="148"/>
      <c r="F292" s="148"/>
      <c r="G292" s="148"/>
    </row>
    <row r="293" customFormat="false" ht="15" hidden="false" customHeight="false" outlineLevel="0" collapsed="false">
      <c r="A293" s="144"/>
      <c r="B293" s="145"/>
      <c r="C293" s="146"/>
      <c r="D293" s="147"/>
      <c r="E293" s="148"/>
      <c r="F293" s="148"/>
      <c r="G293" s="148"/>
    </row>
    <row r="294" customFormat="false" ht="15" hidden="false" customHeight="false" outlineLevel="0" collapsed="false">
      <c r="A294" s="144"/>
      <c r="B294" s="145"/>
      <c r="C294" s="146"/>
      <c r="D294" s="147"/>
      <c r="E294" s="148"/>
      <c r="F294" s="148"/>
      <c r="G294" s="148"/>
    </row>
    <row r="295" customFormat="false" ht="15" hidden="false" customHeight="false" outlineLevel="0" collapsed="false">
      <c r="A295" s="144"/>
      <c r="B295" s="145"/>
      <c r="C295" s="146"/>
      <c r="D295" s="147"/>
      <c r="E295" s="148"/>
      <c r="F295" s="148"/>
      <c r="G295" s="148"/>
    </row>
    <row r="296" customFormat="false" ht="15" hidden="false" customHeight="false" outlineLevel="0" collapsed="false">
      <c r="A296" s="144"/>
      <c r="B296" s="145"/>
      <c r="C296" s="146"/>
      <c r="D296" s="147"/>
      <c r="E296" s="148"/>
      <c r="F296" s="148"/>
      <c r="G296" s="148"/>
    </row>
    <row r="297" customFormat="false" ht="15" hidden="false" customHeight="false" outlineLevel="0" collapsed="false">
      <c r="A297" s="144"/>
      <c r="B297" s="145"/>
      <c r="C297" s="146"/>
      <c r="D297" s="147"/>
      <c r="E297" s="148"/>
      <c r="F297" s="148"/>
      <c r="G297" s="148"/>
    </row>
    <row r="298" customFormat="false" ht="15" hidden="false" customHeight="false" outlineLevel="0" collapsed="false">
      <c r="A298" s="144"/>
      <c r="B298" s="145"/>
      <c r="C298" s="146"/>
      <c r="D298" s="147"/>
      <c r="E298" s="148"/>
      <c r="F298" s="148"/>
      <c r="G298" s="148"/>
    </row>
    <row r="299" customFormat="false" ht="15" hidden="false" customHeight="false" outlineLevel="0" collapsed="false">
      <c r="A299" s="144"/>
      <c r="B299" s="145"/>
      <c r="C299" s="146"/>
      <c r="D299" s="147"/>
      <c r="E299" s="148"/>
      <c r="F299" s="148"/>
      <c r="G299" s="148"/>
    </row>
    <row r="300" customFormat="false" ht="15" hidden="false" customHeight="false" outlineLevel="0" collapsed="false">
      <c r="A300" s="144"/>
      <c r="B300" s="145"/>
      <c r="C300" s="146"/>
      <c r="D300" s="147"/>
      <c r="E300" s="148"/>
      <c r="F300" s="148"/>
      <c r="G300" s="148"/>
    </row>
    <row r="301" customFormat="false" ht="15" hidden="false" customHeight="false" outlineLevel="0" collapsed="false">
      <c r="A301" s="144"/>
      <c r="B301" s="145"/>
      <c r="C301" s="146"/>
      <c r="D301" s="147"/>
      <c r="E301" s="148"/>
      <c r="F301" s="148"/>
      <c r="G301" s="148"/>
    </row>
    <row r="302" customFormat="false" ht="15" hidden="false" customHeight="false" outlineLevel="0" collapsed="false">
      <c r="A302" s="144"/>
      <c r="B302" s="145"/>
      <c r="C302" s="146"/>
      <c r="D302" s="147"/>
      <c r="E302" s="148"/>
      <c r="F302" s="148"/>
      <c r="G302" s="148"/>
    </row>
    <row r="303" customFormat="false" ht="15" hidden="false" customHeight="false" outlineLevel="0" collapsed="false">
      <c r="A303" s="144"/>
      <c r="B303" s="145"/>
      <c r="C303" s="146"/>
      <c r="D303" s="147"/>
      <c r="E303" s="148"/>
      <c r="F303" s="148"/>
      <c r="G303" s="148"/>
    </row>
    <row r="304" customFormat="false" ht="15" hidden="false" customHeight="false" outlineLevel="0" collapsed="false">
      <c r="A304" s="144"/>
      <c r="B304" s="145"/>
      <c r="C304" s="146"/>
      <c r="D304" s="147"/>
      <c r="E304" s="148"/>
      <c r="F304" s="148"/>
      <c r="G304" s="148"/>
    </row>
    <row r="305" customFormat="false" ht="15" hidden="false" customHeight="false" outlineLevel="0" collapsed="false">
      <c r="A305" s="144"/>
      <c r="B305" s="145"/>
      <c r="C305" s="146"/>
      <c r="D305" s="147"/>
      <c r="E305" s="148"/>
      <c r="F305" s="148"/>
      <c r="G305" s="148"/>
    </row>
    <row r="306" customFormat="false" ht="15" hidden="false" customHeight="false" outlineLevel="0" collapsed="false">
      <c r="A306" s="144"/>
      <c r="B306" s="145"/>
      <c r="C306" s="146"/>
      <c r="D306" s="147"/>
      <c r="E306" s="148"/>
      <c r="F306" s="148"/>
      <c r="G306" s="148"/>
    </row>
    <row r="307" customFormat="false" ht="15" hidden="false" customHeight="false" outlineLevel="0" collapsed="false">
      <c r="A307" s="144"/>
      <c r="B307" s="145"/>
      <c r="C307" s="146"/>
      <c r="D307" s="147"/>
      <c r="E307" s="148"/>
      <c r="F307" s="148"/>
      <c r="G307" s="148"/>
    </row>
    <row r="308" customFormat="false" ht="15" hidden="false" customHeight="false" outlineLevel="0" collapsed="false">
      <c r="A308" s="144"/>
      <c r="B308" s="145"/>
      <c r="C308" s="146"/>
      <c r="D308" s="147"/>
      <c r="E308" s="148"/>
      <c r="F308" s="148"/>
      <c r="G308" s="148"/>
    </row>
    <row r="309" customFormat="false" ht="15" hidden="false" customHeight="false" outlineLevel="0" collapsed="false">
      <c r="A309" s="144"/>
      <c r="B309" s="145"/>
      <c r="C309" s="146"/>
      <c r="D309" s="147"/>
      <c r="E309" s="148"/>
      <c r="F309" s="148"/>
      <c r="G309" s="148"/>
    </row>
    <row r="310" customFormat="false" ht="15" hidden="false" customHeight="false" outlineLevel="0" collapsed="false">
      <c r="A310" s="144"/>
      <c r="B310" s="145"/>
      <c r="C310" s="146"/>
      <c r="D310" s="147"/>
      <c r="E310" s="148"/>
      <c r="F310" s="148"/>
      <c r="G310" s="148"/>
    </row>
    <row r="311" customFormat="false" ht="15" hidden="false" customHeight="false" outlineLevel="0" collapsed="false">
      <c r="A311" s="144"/>
      <c r="B311" s="145"/>
      <c r="C311" s="146"/>
      <c r="D311" s="147"/>
      <c r="E311" s="148"/>
      <c r="F311" s="148"/>
      <c r="G311" s="148"/>
    </row>
    <row r="312" customFormat="false" ht="15" hidden="false" customHeight="false" outlineLevel="0" collapsed="false">
      <c r="A312" s="144"/>
      <c r="B312" s="145"/>
      <c r="C312" s="146"/>
      <c r="D312" s="147"/>
      <c r="E312" s="148"/>
      <c r="F312" s="148"/>
      <c r="G312" s="148"/>
    </row>
    <row r="313" customFormat="false" ht="15" hidden="false" customHeight="false" outlineLevel="0" collapsed="false">
      <c r="A313" s="144"/>
      <c r="B313" s="145"/>
      <c r="C313" s="146"/>
      <c r="D313" s="147"/>
      <c r="E313" s="148"/>
      <c r="F313" s="148"/>
      <c r="G313" s="148"/>
    </row>
    <row r="314" customFormat="false" ht="15" hidden="false" customHeight="false" outlineLevel="0" collapsed="false">
      <c r="A314" s="144"/>
      <c r="B314" s="145"/>
      <c r="C314" s="146"/>
      <c r="D314" s="147"/>
      <c r="E314" s="148"/>
      <c r="F314" s="148"/>
      <c r="G314" s="148"/>
    </row>
    <row r="315" customFormat="false" ht="15" hidden="false" customHeight="false" outlineLevel="0" collapsed="false">
      <c r="A315" s="144"/>
      <c r="B315" s="145"/>
      <c r="C315" s="146"/>
      <c r="D315" s="147"/>
      <c r="E315" s="148"/>
      <c r="F315" s="148"/>
      <c r="G315" s="148"/>
    </row>
    <row r="316" customFormat="false" ht="15" hidden="false" customHeight="false" outlineLevel="0" collapsed="false">
      <c r="A316" s="144"/>
      <c r="B316" s="145"/>
      <c r="C316" s="146"/>
      <c r="D316" s="147"/>
      <c r="E316" s="148"/>
      <c r="F316" s="148"/>
      <c r="G316" s="148"/>
    </row>
    <row r="317" customFormat="false" ht="15" hidden="false" customHeight="false" outlineLevel="0" collapsed="false">
      <c r="A317" s="144"/>
      <c r="B317" s="145"/>
      <c r="C317" s="146"/>
      <c r="D317" s="147"/>
      <c r="E317" s="148"/>
      <c r="F317" s="148"/>
      <c r="G317" s="148"/>
    </row>
    <row r="318" customFormat="false" ht="15" hidden="false" customHeight="false" outlineLevel="0" collapsed="false">
      <c r="A318" s="144"/>
      <c r="B318" s="145"/>
      <c r="C318" s="146"/>
      <c r="D318" s="147"/>
      <c r="E318" s="148"/>
      <c r="F318" s="148"/>
      <c r="G318" s="148"/>
    </row>
    <row r="319" customFormat="false" ht="15" hidden="false" customHeight="false" outlineLevel="0" collapsed="false">
      <c r="A319" s="144"/>
      <c r="B319" s="145"/>
      <c r="C319" s="146"/>
      <c r="D319" s="147"/>
      <c r="E319" s="148"/>
      <c r="F319" s="148"/>
      <c r="G319" s="148"/>
    </row>
    <row r="320" customFormat="false" ht="15" hidden="false" customHeight="false" outlineLevel="0" collapsed="false">
      <c r="A320" s="144"/>
      <c r="B320" s="145"/>
      <c r="C320" s="146"/>
      <c r="D320" s="147"/>
      <c r="E320" s="148"/>
      <c r="F320" s="148"/>
      <c r="G320" s="148"/>
    </row>
    <row r="321" customFormat="false" ht="15" hidden="false" customHeight="false" outlineLevel="0" collapsed="false">
      <c r="A321" s="144"/>
      <c r="B321" s="145"/>
      <c r="C321" s="146"/>
      <c r="D321" s="147"/>
      <c r="E321" s="148"/>
      <c r="F321" s="148"/>
      <c r="G321" s="148"/>
    </row>
    <row r="322" customFormat="false" ht="15" hidden="false" customHeight="false" outlineLevel="0" collapsed="false">
      <c r="A322" s="144"/>
      <c r="B322" s="145"/>
      <c r="C322" s="146"/>
      <c r="D322" s="147"/>
      <c r="E322" s="148"/>
      <c r="F322" s="148"/>
      <c r="G322" s="148"/>
    </row>
    <row r="323" customFormat="false" ht="15" hidden="false" customHeight="false" outlineLevel="0" collapsed="false">
      <c r="A323" s="144"/>
      <c r="B323" s="145"/>
      <c r="C323" s="146"/>
      <c r="D323" s="147"/>
      <c r="E323" s="148"/>
      <c r="F323" s="148"/>
      <c r="G323" s="148"/>
    </row>
    <row r="324" customFormat="false" ht="15" hidden="false" customHeight="false" outlineLevel="0" collapsed="false">
      <c r="A324" s="144"/>
      <c r="B324" s="145"/>
      <c r="C324" s="146"/>
      <c r="D324" s="147"/>
      <c r="E324" s="148"/>
      <c r="F324" s="148"/>
      <c r="G324" s="148"/>
    </row>
    <row r="325" customFormat="false" ht="15" hidden="false" customHeight="false" outlineLevel="0" collapsed="false">
      <c r="A325" s="144"/>
      <c r="B325" s="145"/>
      <c r="C325" s="146"/>
      <c r="D325" s="147"/>
      <c r="E325" s="148"/>
      <c r="F325" s="148"/>
      <c r="G325" s="148"/>
    </row>
    <row r="326" customFormat="false" ht="15" hidden="false" customHeight="false" outlineLevel="0" collapsed="false">
      <c r="A326" s="144"/>
      <c r="B326" s="145"/>
      <c r="C326" s="146"/>
      <c r="D326" s="147"/>
      <c r="E326" s="148"/>
      <c r="F326" s="148"/>
      <c r="G326" s="148"/>
    </row>
    <row r="327" customFormat="false" ht="15" hidden="false" customHeight="false" outlineLevel="0" collapsed="false">
      <c r="A327" s="144"/>
      <c r="B327" s="145"/>
      <c r="C327" s="146"/>
      <c r="D327" s="147"/>
      <c r="E327" s="148"/>
      <c r="F327" s="148"/>
      <c r="G327" s="148"/>
    </row>
    <row r="328" customFormat="false" ht="15" hidden="false" customHeight="false" outlineLevel="0" collapsed="false">
      <c r="A328" s="144"/>
      <c r="B328" s="145"/>
      <c r="C328" s="146"/>
      <c r="D328" s="147"/>
      <c r="E328" s="148"/>
      <c r="F328" s="148"/>
      <c r="G328" s="148"/>
    </row>
    <row r="329" customFormat="false" ht="15" hidden="false" customHeight="false" outlineLevel="0" collapsed="false">
      <c r="A329" s="144"/>
      <c r="B329" s="145"/>
      <c r="C329" s="146"/>
      <c r="D329" s="147"/>
      <c r="E329" s="148"/>
      <c r="F329" s="148"/>
      <c r="G329" s="148"/>
    </row>
    <row r="330" customFormat="false" ht="15" hidden="false" customHeight="false" outlineLevel="0" collapsed="false">
      <c r="A330" s="144"/>
      <c r="B330" s="145"/>
      <c r="C330" s="146"/>
      <c r="D330" s="147"/>
      <c r="E330" s="148"/>
      <c r="F330" s="148"/>
      <c r="G330" s="148"/>
    </row>
    <row r="331" customFormat="false" ht="15" hidden="false" customHeight="false" outlineLevel="0" collapsed="false">
      <c r="A331" s="144"/>
      <c r="B331" s="145"/>
      <c r="C331" s="146"/>
      <c r="D331" s="147"/>
      <c r="E331" s="148"/>
      <c r="F331" s="148"/>
      <c r="G331" s="148"/>
    </row>
    <row r="332" customFormat="false" ht="15" hidden="false" customHeight="false" outlineLevel="0" collapsed="false">
      <c r="A332" s="144"/>
      <c r="B332" s="145"/>
      <c r="C332" s="146"/>
      <c r="D332" s="147"/>
      <c r="E332" s="148"/>
      <c r="F332" s="148"/>
      <c r="G332" s="148"/>
    </row>
    <row r="333" customFormat="false" ht="15" hidden="false" customHeight="false" outlineLevel="0" collapsed="false">
      <c r="A333" s="144"/>
      <c r="B333" s="145"/>
      <c r="C333" s="146"/>
      <c r="D333" s="147"/>
      <c r="E333" s="148"/>
      <c r="F333" s="148"/>
      <c r="G333" s="148"/>
    </row>
    <row r="334" customFormat="false" ht="15" hidden="false" customHeight="false" outlineLevel="0" collapsed="false">
      <c r="A334" s="144"/>
      <c r="B334" s="145"/>
      <c r="C334" s="146"/>
      <c r="D334" s="147"/>
      <c r="E334" s="148"/>
      <c r="F334" s="148"/>
      <c r="G334" s="148"/>
    </row>
    <row r="335" customFormat="false" ht="15" hidden="false" customHeight="false" outlineLevel="0" collapsed="false">
      <c r="A335" s="144"/>
      <c r="B335" s="145"/>
      <c r="C335" s="146"/>
      <c r="D335" s="147"/>
      <c r="E335" s="148"/>
      <c r="F335" s="148"/>
      <c r="G335" s="148"/>
    </row>
    <row r="336" customFormat="false" ht="15" hidden="false" customHeight="false" outlineLevel="0" collapsed="false">
      <c r="A336" s="144"/>
      <c r="B336" s="145"/>
      <c r="C336" s="146"/>
      <c r="D336" s="147"/>
      <c r="E336" s="148"/>
      <c r="F336" s="148"/>
      <c r="G336" s="148"/>
    </row>
    <row r="337" customFormat="false" ht="15" hidden="false" customHeight="false" outlineLevel="0" collapsed="false">
      <c r="A337" s="144"/>
      <c r="B337" s="145"/>
      <c r="C337" s="146"/>
      <c r="D337" s="147"/>
      <c r="E337" s="148"/>
      <c r="F337" s="148"/>
      <c r="G337" s="148"/>
    </row>
    <row r="338" customFormat="false" ht="15" hidden="false" customHeight="false" outlineLevel="0" collapsed="false">
      <c r="A338" s="144"/>
      <c r="B338" s="145"/>
      <c r="C338" s="146"/>
      <c r="D338" s="147"/>
      <c r="E338" s="148"/>
      <c r="F338" s="148"/>
      <c r="G338" s="148"/>
    </row>
    <row r="339" customFormat="false" ht="15" hidden="false" customHeight="false" outlineLevel="0" collapsed="false">
      <c r="A339" s="144"/>
      <c r="B339" s="145"/>
      <c r="C339" s="146"/>
      <c r="D339" s="147"/>
      <c r="E339" s="148"/>
      <c r="F339" s="148"/>
      <c r="G339" s="148"/>
    </row>
    <row r="340" customFormat="false" ht="15" hidden="false" customHeight="false" outlineLevel="0" collapsed="false">
      <c r="A340" s="144"/>
      <c r="B340" s="145"/>
      <c r="C340" s="146"/>
      <c r="D340" s="147"/>
      <c r="E340" s="148"/>
      <c r="F340" s="148"/>
      <c r="G340" s="148"/>
    </row>
    <row r="341" customFormat="false" ht="15" hidden="false" customHeight="false" outlineLevel="0" collapsed="false">
      <c r="A341" s="144"/>
      <c r="B341" s="145"/>
      <c r="C341" s="146"/>
      <c r="D341" s="147"/>
      <c r="E341" s="148"/>
      <c r="F341" s="148"/>
      <c r="G341" s="148"/>
    </row>
    <row r="342" customFormat="false" ht="15" hidden="false" customHeight="false" outlineLevel="0" collapsed="false">
      <c r="A342" s="144"/>
      <c r="B342" s="145"/>
      <c r="C342" s="146"/>
      <c r="D342" s="147"/>
      <c r="E342" s="148"/>
      <c r="F342" s="148"/>
      <c r="G342" s="148"/>
    </row>
    <row r="343" customFormat="false" ht="15" hidden="false" customHeight="false" outlineLevel="0" collapsed="false">
      <c r="A343" s="144"/>
      <c r="B343" s="145"/>
      <c r="C343" s="146"/>
      <c r="D343" s="147"/>
      <c r="E343" s="148"/>
      <c r="F343" s="148"/>
      <c r="G343" s="148"/>
    </row>
    <row r="344" customFormat="false" ht="15" hidden="false" customHeight="false" outlineLevel="0" collapsed="false">
      <c r="A344" s="144"/>
      <c r="B344" s="145"/>
      <c r="C344" s="146"/>
      <c r="D344" s="147"/>
      <c r="E344" s="148"/>
      <c r="F344" s="148"/>
      <c r="G344" s="148"/>
    </row>
    <row r="345" customFormat="false" ht="15" hidden="false" customHeight="false" outlineLevel="0" collapsed="false">
      <c r="A345" s="144"/>
      <c r="B345" s="145"/>
      <c r="C345" s="146"/>
      <c r="D345" s="147"/>
      <c r="E345" s="148"/>
      <c r="F345" s="148"/>
      <c r="G345" s="148"/>
    </row>
    <row r="346" customFormat="false" ht="15" hidden="false" customHeight="false" outlineLevel="0" collapsed="false">
      <c r="A346" s="144"/>
      <c r="B346" s="145"/>
      <c r="C346" s="146"/>
      <c r="D346" s="147"/>
      <c r="E346" s="148"/>
      <c r="F346" s="148"/>
      <c r="G346" s="148"/>
    </row>
    <row r="347" customFormat="false" ht="15" hidden="false" customHeight="false" outlineLevel="0" collapsed="false">
      <c r="A347" s="144"/>
      <c r="B347" s="145"/>
      <c r="C347" s="146"/>
      <c r="D347" s="147"/>
      <c r="E347" s="148"/>
      <c r="F347" s="148"/>
      <c r="G347" s="148"/>
    </row>
    <row r="348" customFormat="false" ht="15" hidden="false" customHeight="false" outlineLevel="0" collapsed="false">
      <c r="A348" s="144"/>
      <c r="B348" s="145"/>
      <c r="C348" s="146"/>
      <c r="D348" s="147"/>
      <c r="E348" s="148"/>
      <c r="F348" s="148"/>
      <c r="G348" s="148"/>
    </row>
    <row r="349" customFormat="false" ht="15" hidden="false" customHeight="false" outlineLevel="0" collapsed="false">
      <c r="A349" s="144"/>
      <c r="B349" s="145"/>
      <c r="C349" s="146"/>
      <c r="D349" s="147"/>
      <c r="E349" s="148"/>
      <c r="F349" s="148"/>
      <c r="G349" s="148"/>
    </row>
    <row r="350" customFormat="false" ht="15" hidden="false" customHeight="false" outlineLevel="0" collapsed="false">
      <c r="A350" s="144"/>
      <c r="B350" s="145"/>
      <c r="C350" s="146"/>
      <c r="D350" s="147"/>
      <c r="E350" s="148"/>
      <c r="F350" s="148"/>
      <c r="G350" s="148"/>
    </row>
    <row r="351" customFormat="false" ht="15" hidden="false" customHeight="false" outlineLevel="0" collapsed="false">
      <c r="A351" s="144"/>
      <c r="B351" s="145"/>
      <c r="C351" s="146"/>
      <c r="D351" s="147"/>
      <c r="E351" s="148"/>
      <c r="F351" s="148"/>
      <c r="G351" s="148"/>
    </row>
    <row r="352" customFormat="false" ht="15" hidden="false" customHeight="false" outlineLevel="0" collapsed="false">
      <c r="A352" s="144"/>
      <c r="B352" s="145"/>
      <c r="C352" s="146"/>
      <c r="D352" s="147"/>
      <c r="E352" s="148"/>
      <c r="F352" s="148"/>
      <c r="G352" s="148"/>
    </row>
    <row r="353" customFormat="false" ht="15" hidden="false" customHeight="false" outlineLevel="0" collapsed="false">
      <c r="A353" s="144"/>
      <c r="B353" s="145"/>
      <c r="C353" s="146"/>
      <c r="D353" s="147"/>
      <c r="E353" s="148"/>
      <c r="F353" s="148"/>
      <c r="G353" s="148"/>
    </row>
    <row r="354" customFormat="false" ht="15" hidden="false" customHeight="false" outlineLevel="0" collapsed="false">
      <c r="A354" s="144"/>
      <c r="B354" s="145"/>
      <c r="C354" s="146"/>
      <c r="D354" s="147"/>
      <c r="E354" s="148"/>
      <c r="F354" s="148"/>
      <c r="G354" s="148"/>
    </row>
    <row r="355" customFormat="false" ht="15" hidden="false" customHeight="false" outlineLevel="0" collapsed="false">
      <c r="A355" s="144"/>
      <c r="B355" s="145"/>
      <c r="C355" s="146"/>
      <c r="D355" s="147"/>
      <c r="E355" s="148"/>
      <c r="F355" s="148"/>
      <c r="G355" s="148"/>
    </row>
    <row r="356" customFormat="false" ht="15" hidden="false" customHeight="false" outlineLevel="0" collapsed="false">
      <c r="A356" s="144"/>
      <c r="B356" s="145"/>
      <c r="C356" s="146"/>
      <c r="D356" s="147"/>
      <c r="E356" s="148"/>
      <c r="F356" s="148"/>
      <c r="G356" s="148"/>
    </row>
    <row r="357" customFormat="false" ht="15" hidden="false" customHeight="false" outlineLevel="0" collapsed="false">
      <c r="A357" s="144"/>
      <c r="B357" s="145"/>
      <c r="C357" s="146"/>
      <c r="D357" s="147"/>
      <c r="E357" s="148"/>
      <c r="F357" s="148"/>
      <c r="G357" s="148"/>
    </row>
    <row r="358" customFormat="false" ht="15" hidden="false" customHeight="false" outlineLevel="0" collapsed="false">
      <c r="A358" s="144"/>
      <c r="B358" s="145"/>
      <c r="C358" s="146"/>
      <c r="D358" s="147"/>
      <c r="E358" s="148"/>
      <c r="F358" s="148"/>
      <c r="G358" s="148"/>
    </row>
    <row r="359" customFormat="false" ht="15" hidden="false" customHeight="false" outlineLevel="0" collapsed="false">
      <c r="A359" s="144"/>
      <c r="B359" s="145"/>
      <c r="C359" s="146"/>
      <c r="D359" s="147"/>
      <c r="E359" s="148"/>
      <c r="F359" s="148"/>
      <c r="G359" s="148"/>
    </row>
    <row r="360" customFormat="false" ht="15" hidden="false" customHeight="false" outlineLevel="0" collapsed="false">
      <c r="A360" s="144"/>
      <c r="B360" s="145"/>
      <c r="C360" s="146"/>
      <c r="D360" s="147"/>
      <c r="E360" s="148"/>
      <c r="F360" s="148"/>
      <c r="G360" s="148"/>
    </row>
    <row r="361" customFormat="false" ht="15" hidden="false" customHeight="false" outlineLevel="0" collapsed="false">
      <c r="A361" s="144"/>
      <c r="B361" s="145"/>
      <c r="C361" s="146"/>
      <c r="D361" s="147"/>
      <c r="E361" s="148"/>
      <c r="F361" s="148"/>
      <c r="G361" s="148"/>
    </row>
    <row r="362" customFormat="false" ht="15" hidden="false" customHeight="false" outlineLevel="0" collapsed="false">
      <c r="A362" s="144"/>
      <c r="B362" s="145"/>
      <c r="C362" s="146"/>
      <c r="D362" s="147"/>
      <c r="E362" s="148"/>
      <c r="F362" s="148"/>
      <c r="G362" s="148"/>
    </row>
    <row r="363" customFormat="false" ht="15" hidden="false" customHeight="false" outlineLevel="0" collapsed="false">
      <c r="A363" s="144"/>
      <c r="B363" s="145"/>
      <c r="C363" s="146"/>
      <c r="D363" s="147"/>
      <c r="E363" s="148"/>
      <c r="F363" s="148"/>
      <c r="G363" s="148"/>
    </row>
    <row r="364" customFormat="false" ht="15" hidden="false" customHeight="false" outlineLevel="0" collapsed="false">
      <c r="A364" s="144"/>
      <c r="B364" s="145"/>
      <c r="C364" s="146"/>
      <c r="D364" s="147"/>
      <c r="E364" s="148"/>
      <c r="F364" s="148"/>
      <c r="G364" s="148"/>
    </row>
    <row r="365" customFormat="false" ht="15" hidden="false" customHeight="false" outlineLevel="0" collapsed="false">
      <c r="A365" s="144"/>
      <c r="B365" s="145"/>
      <c r="C365" s="146"/>
      <c r="D365" s="147"/>
      <c r="E365" s="148"/>
      <c r="F365" s="148"/>
      <c r="G365" s="148"/>
    </row>
    <row r="366" customFormat="false" ht="15" hidden="false" customHeight="false" outlineLevel="0" collapsed="false">
      <c r="A366" s="144"/>
      <c r="B366" s="145"/>
      <c r="C366" s="146"/>
      <c r="D366" s="147"/>
      <c r="E366" s="148"/>
      <c r="F366" s="148"/>
      <c r="G366" s="148"/>
    </row>
    <row r="367" customFormat="false" ht="15" hidden="false" customHeight="false" outlineLevel="0" collapsed="false">
      <c r="A367" s="144"/>
      <c r="B367" s="145"/>
      <c r="C367" s="146"/>
      <c r="D367" s="147"/>
      <c r="E367" s="148"/>
      <c r="F367" s="148"/>
      <c r="G367" s="148"/>
    </row>
    <row r="368" customFormat="false" ht="15" hidden="false" customHeight="false" outlineLevel="0" collapsed="false">
      <c r="A368" s="144"/>
      <c r="B368" s="145"/>
      <c r="C368" s="146"/>
      <c r="D368" s="147"/>
      <c r="E368" s="148"/>
      <c r="F368" s="148"/>
      <c r="G368" s="148"/>
    </row>
    <row r="369" customFormat="false" ht="15" hidden="false" customHeight="false" outlineLevel="0" collapsed="false">
      <c r="A369" s="144"/>
      <c r="B369" s="145"/>
      <c r="C369" s="146"/>
      <c r="D369" s="147"/>
      <c r="E369" s="148"/>
      <c r="F369" s="148"/>
      <c r="G369" s="148"/>
    </row>
    <row r="370" customFormat="false" ht="15" hidden="false" customHeight="false" outlineLevel="0" collapsed="false">
      <c r="A370" s="144"/>
      <c r="B370" s="145"/>
      <c r="C370" s="146"/>
      <c r="D370" s="147"/>
      <c r="E370" s="148"/>
      <c r="F370" s="148"/>
      <c r="G370" s="148"/>
    </row>
    <row r="371" customFormat="false" ht="15" hidden="false" customHeight="false" outlineLevel="0" collapsed="false">
      <c r="A371" s="144"/>
      <c r="B371" s="145"/>
      <c r="C371" s="146"/>
      <c r="D371" s="147"/>
      <c r="E371" s="148"/>
      <c r="F371" s="148"/>
      <c r="G371" s="148"/>
    </row>
    <row r="372" customFormat="false" ht="15" hidden="false" customHeight="false" outlineLevel="0" collapsed="false">
      <c r="A372" s="144"/>
      <c r="B372" s="145"/>
      <c r="C372" s="146"/>
      <c r="D372" s="147"/>
      <c r="E372" s="148"/>
      <c r="F372" s="148"/>
      <c r="G372" s="148"/>
    </row>
    <row r="373" customFormat="false" ht="15" hidden="false" customHeight="false" outlineLevel="0" collapsed="false">
      <c r="A373" s="144"/>
      <c r="B373" s="145"/>
      <c r="C373" s="146"/>
      <c r="D373" s="147"/>
      <c r="E373" s="148"/>
      <c r="F373" s="148"/>
      <c r="G373" s="148"/>
    </row>
    <row r="374" customFormat="false" ht="15" hidden="false" customHeight="false" outlineLevel="0" collapsed="false">
      <c r="A374" s="144"/>
      <c r="B374" s="145"/>
      <c r="C374" s="146"/>
      <c r="D374" s="147"/>
      <c r="E374" s="148"/>
      <c r="F374" s="148"/>
      <c r="G374" s="148"/>
    </row>
    <row r="375" customFormat="false" ht="15" hidden="false" customHeight="false" outlineLevel="0" collapsed="false">
      <c r="A375" s="144"/>
      <c r="B375" s="145"/>
      <c r="C375" s="146"/>
      <c r="D375" s="147"/>
      <c r="E375" s="148"/>
      <c r="F375" s="148"/>
      <c r="G375" s="148"/>
    </row>
    <row r="376" customFormat="false" ht="15" hidden="false" customHeight="false" outlineLevel="0" collapsed="false">
      <c r="A376" s="144"/>
      <c r="B376" s="145"/>
      <c r="C376" s="146"/>
      <c r="D376" s="147"/>
      <c r="E376" s="148"/>
      <c r="F376" s="148"/>
      <c r="G376" s="148"/>
    </row>
    <row r="377" customFormat="false" ht="15" hidden="false" customHeight="false" outlineLevel="0" collapsed="false">
      <c r="A377" s="144"/>
      <c r="B377" s="145"/>
      <c r="C377" s="146"/>
      <c r="D377" s="147"/>
      <c r="E377" s="148"/>
      <c r="F377" s="148"/>
      <c r="G377" s="148"/>
    </row>
    <row r="378" customFormat="false" ht="15" hidden="false" customHeight="false" outlineLevel="0" collapsed="false">
      <c r="A378" s="144"/>
      <c r="B378" s="145"/>
      <c r="C378" s="146"/>
      <c r="D378" s="147"/>
      <c r="E378" s="148"/>
      <c r="F378" s="148"/>
      <c r="G378" s="148"/>
    </row>
    <row r="379" customFormat="false" ht="15" hidden="false" customHeight="false" outlineLevel="0" collapsed="false">
      <c r="A379" s="144"/>
      <c r="B379" s="145"/>
      <c r="C379" s="146"/>
      <c r="D379" s="147"/>
      <c r="E379" s="148"/>
      <c r="F379" s="148"/>
      <c r="G379" s="148"/>
    </row>
    <row r="380" customFormat="false" ht="15" hidden="false" customHeight="false" outlineLevel="0" collapsed="false">
      <c r="A380" s="144"/>
      <c r="B380" s="145"/>
      <c r="C380" s="146"/>
      <c r="D380" s="147"/>
      <c r="E380" s="148"/>
      <c r="F380" s="148"/>
      <c r="G380" s="148"/>
    </row>
    <row r="381" customFormat="false" ht="15" hidden="false" customHeight="false" outlineLevel="0" collapsed="false">
      <c r="A381" s="144"/>
      <c r="B381" s="145"/>
      <c r="C381" s="146"/>
      <c r="D381" s="147"/>
      <c r="E381" s="148"/>
      <c r="F381" s="148"/>
      <c r="G381" s="148"/>
    </row>
    <row r="382" customFormat="false" ht="15" hidden="false" customHeight="false" outlineLevel="0" collapsed="false">
      <c r="A382" s="144"/>
      <c r="B382" s="145"/>
      <c r="C382" s="146"/>
      <c r="D382" s="147"/>
      <c r="E382" s="148"/>
      <c r="F382" s="148"/>
      <c r="G382" s="148"/>
    </row>
    <row r="383" customFormat="false" ht="15" hidden="false" customHeight="false" outlineLevel="0" collapsed="false">
      <c r="A383" s="144"/>
      <c r="B383" s="145"/>
      <c r="C383" s="146"/>
      <c r="D383" s="147"/>
      <c r="E383" s="148"/>
      <c r="F383" s="148"/>
      <c r="G383" s="148"/>
    </row>
    <row r="384" customFormat="false" ht="15" hidden="false" customHeight="false" outlineLevel="0" collapsed="false">
      <c r="A384" s="144"/>
      <c r="B384" s="145"/>
      <c r="C384" s="146"/>
      <c r="D384" s="147"/>
      <c r="E384" s="148"/>
      <c r="F384" s="148"/>
      <c r="G384" s="148"/>
    </row>
    <row r="385" customFormat="false" ht="15" hidden="false" customHeight="false" outlineLevel="0" collapsed="false">
      <c r="A385" s="144"/>
      <c r="B385" s="145"/>
      <c r="C385" s="146"/>
      <c r="D385" s="147"/>
      <c r="E385" s="148"/>
      <c r="F385" s="148"/>
      <c r="G385" s="148"/>
    </row>
    <row r="386" customFormat="false" ht="15" hidden="false" customHeight="false" outlineLevel="0" collapsed="false">
      <c r="A386" s="144"/>
      <c r="B386" s="145"/>
      <c r="C386" s="146"/>
      <c r="D386" s="147"/>
      <c r="E386" s="148"/>
      <c r="F386" s="148"/>
      <c r="G386" s="148"/>
    </row>
    <row r="387" customFormat="false" ht="15" hidden="false" customHeight="false" outlineLevel="0" collapsed="false">
      <c r="A387" s="144"/>
      <c r="B387" s="145"/>
      <c r="C387" s="146"/>
      <c r="D387" s="147"/>
      <c r="E387" s="148"/>
      <c r="F387" s="148"/>
      <c r="G387" s="148"/>
    </row>
    <row r="388" customFormat="false" ht="15" hidden="false" customHeight="false" outlineLevel="0" collapsed="false">
      <c r="A388" s="144"/>
      <c r="B388" s="145"/>
      <c r="C388" s="146"/>
      <c r="D388" s="147"/>
      <c r="E388" s="148"/>
      <c r="F388" s="148"/>
      <c r="G388" s="148"/>
    </row>
    <row r="389" customFormat="false" ht="15" hidden="false" customHeight="false" outlineLevel="0" collapsed="false">
      <c r="A389" s="144"/>
      <c r="B389" s="145"/>
      <c r="C389" s="146"/>
      <c r="D389" s="147"/>
      <c r="E389" s="148"/>
      <c r="F389" s="148"/>
      <c r="G389" s="148"/>
    </row>
    <row r="390" customFormat="false" ht="15" hidden="false" customHeight="false" outlineLevel="0" collapsed="false">
      <c r="A390" s="144"/>
      <c r="B390" s="145"/>
      <c r="C390" s="146"/>
      <c r="D390" s="147"/>
      <c r="E390" s="148"/>
      <c r="F390" s="148"/>
      <c r="G390" s="148"/>
    </row>
    <row r="391" customFormat="false" ht="15" hidden="false" customHeight="false" outlineLevel="0" collapsed="false">
      <c r="A391" s="144"/>
      <c r="B391" s="145"/>
      <c r="C391" s="146"/>
      <c r="D391" s="147"/>
      <c r="E391" s="148"/>
      <c r="F391" s="148"/>
      <c r="G391" s="148"/>
    </row>
    <row r="392" customFormat="false" ht="15" hidden="false" customHeight="false" outlineLevel="0" collapsed="false">
      <c r="A392" s="144"/>
      <c r="B392" s="145"/>
      <c r="C392" s="146"/>
      <c r="D392" s="147"/>
      <c r="E392" s="148"/>
      <c r="F392" s="148"/>
      <c r="G392" s="148"/>
    </row>
    <row r="393" customFormat="false" ht="15" hidden="false" customHeight="false" outlineLevel="0" collapsed="false">
      <c r="A393" s="144"/>
      <c r="B393" s="145"/>
      <c r="C393" s="146"/>
      <c r="D393" s="147"/>
      <c r="E393" s="148"/>
      <c r="F393" s="148"/>
      <c r="G393" s="148"/>
    </row>
    <row r="394" customFormat="false" ht="15" hidden="false" customHeight="false" outlineLevel="0" collapsed="false">
      <c r="A394" s="144"/>
      <c r="B394" s="145"/>
      <c r="C394" s="146"/>
      <c r="D394" s="147"/>
      <c r="E394" s="148"/>
      <c r="F394" s="148"/>
      <c r="G394" s="148"/>
    </row>
    <row r="395" customFormat="false" ht="15" hidden="false" customHeight="false" outlineLevel="0" collapsed="false">
      <c r="A395" s="144"/>
      <c r="B395" s="145"/>
      <c r="C395" s="146"/>
      <c r="D395" s="147"/>
      <c r="E395" s="148"/>
      <c r="F395" s="148"/>
      <c r="G395" s="148"/>
    </row>
    <row r="396" customFormat="false" ht="15" hidden="false" customHeight="false" outlineLevel="0" collapsed="false">
      <c r="A396" s="144"/>
      <c r="B396" s="145"/>
      <c r="C396" s="146"/>
      <c r="D396" s="147"/>
      <c r="E396" s="148"/>
      <c r="F396" s="148"/>
      <c r="G396" s="148"/>
    </row>
    <row r="397" customFormat="false" ht="15" hidden="false" customHeight="false" outlineLevel="0" collapsed="false">
      <c r="A397" s="144"/>
      <c r="B397" s="145"/>
      <c r="C397" s="146"/>
      <c r="D397" s="147"/>
      <c r="E397" s="148"/>
      <c r="F397" s="148"/>
      <c r="G397" s="148"/>
    </row>
    <row r="398" customFormat="false" ht="15" hidden="false" customHeight="false" outlineLevel="0" collapsed="false">
      <c r="A398" s="144"/>
      <c r="B398" s="145"/>
      <c r="C398" s="146"/>
      <c r="D398" s="147"/>
      <c r="E398" s="148"/>
      <c r="F398" s="148"/>
      <c r="G398" s="148"/>
    </row>
    <row r="399" customFormat="false" ht="15" hidden="false" customHeight="false" outlineLevel="0" collapsed="false">
      <c r="A399" s="144"/>
      <c r="B399" s="145"/>
      <c r="C399" s="146"/>
      <c r="D399" s="147"/>
      <c r="E399" s="148"/>
      <c r="F399" s="148"/>
      <c r="G399" s="148"/>
    </row>
    <row r="400" customFormat="false" ht="15" hidden="false" customHeight="false" outlineLevel="0" collapsed="false">
      <c r="A400" s="144"/>
      <c r="B400" s="145"/>
      <c r="C400" s="146"/>
      <c r="D400" s="147"/>
      <c r="E400" s="148"/>
      <c r="F400" s="148"/>
      <c r="G400" s="148"/>
    </row>
    <row r="401" customFormat="false" ht="15" hidden="false" customHeight="false" outlineLevel="0" collapsed="false">
      <c r="A401" s="144"/>
      <c r="B401" s="145"/>
      <c r="C401" s="146"/>
      <c r="D401" s="147"/>
      <c r="E401" s="148"/>
      <c r="F401" s="148"/>
      <c r="G401" s="148"/>
    </row>
    <row r="402" customFormat="false" ht="15" hidden="false" customHeight="false" outlineLevel="0" collapsed="false">
      <c r="A402" s="144"/>
      <c r="B402" s="145"/>
      <c r="C402" s="146"/>
      <c r="D402" s="147"/>
      <c r="E402" s="148"/>
      <c r="F402" s="148"/>
      <c r="G402" s="148"/>
    </row>
    <row r="403" customFormat="false" ht="15" hidden="false" customHeight="false" outlineLevel="0" collapsed="false">
      <c r="A403" s="144"/>
      <c r="B403" s="145"/>
      <c r="C403" s="146"/>
      <c r="D403" s="147"/>
      <c r="E403" s="148"/>
      <c r="F403" s="148"/>
      <c r="G403" s="148"/>
    </row>
    <row r="404" customFormat="false" ht="15" hidden="false" customHeight="false" outlineLevel="0" collapsed="false">
      <c r="A404" s="144"/>
      <c r="B404" s="145"/>
      <c r="C404" s="146"/>
      <c r="D404" s="147"/>
      <c r="E404" s="148"/>
      <c r="F404" s="148"/>
      <c r="G404" s="148"/>
    </row>
    <row r="405" customFormat="false" ht="15" hidden="false" customHeight="false" outlineLevel="0" collapsed="false">
      <c r="A405" s="144"/>
      <c r="B405" s="145"/>
      <c r="C405" s="146"/>
      <c r="D405" s="147"/>
      <c r="E405" s="148"/>
      <c r="F405" s="148"/>
      <c r="G405" s="148"/>
    </row>
    <row r="406" customFormat="false" ht="15" hidden="false" customHeight="false" outlineLevel="0" collapsed="false">
      <c r="A406" s="144"/>
      <c r="B406" s="145"/>
      <c r="C406" s="146"/>
      <c r="D406" s="147"/>
      <c r="E406" s="148"/>
      <c r="F406" s="148"/>
      <c r="G406" s="148"/>
    </row>
    <row r="407" customFormat="false" ht="15" hidden="false" customHeight="false" outlineLevel="0" collapsed="false">
      <c r="A407" s="144"/>
      <c r="B407" s="145"/>
      <c r="C407" s="146"/>
      <c r="D407" s="147"/>
      <c r="E407" s="148"/>
      <c r="F407" s="148"/>
      <c r="G407" s="148"/>
    </row>
    <row r="408" customFormat="false" ht="15" hidden="false" customHeight="false" outlineLevel="0" collapsed="false">
      <c r="A408" s="144"/>
      <c r="B408" s="145"/>
      <c r="C408" s="146"/>
      <c r="D408" s="147"/>
      <c r="E408" s="148"/>
      <c r="F408" s="148"/>
      <c r="G408" s="148"/>
    </row>
    <row r="409" customFormat="false" ht="15" hidden="false" customHeight="false" outlineLevel="0" collapsed="false">
      <c r="A409" s="144"/>
      <c r="B409" s="145"/>
      <c r="C409" s="146"/>
      <c r="D409" s="147"/>
      <c r="E409" s="148"/>
      <c r="F409" s="148"/>
      <c r="G409" s="148"/>
    </row>
    <row r="410" customFormat="false" ht="15" hidden="false" customHeight="false" outlineLevel="0" collapsed="false">
      <c r="A410" s="144"/>
      <c r="B410" s="145"/>
      <c r="C410" s="146"/>
      <c r="D410" s="147"/>
      <c r="E410" s="148"/>
      <c r="F410" s="148"/>
      <c r="G410" s="148"/>
    </row>
    <row r="411" customFormat="false" ht="15" hidden="false" customHeight="false" outlineLevel="0" collapsed="false">
      <c r="A411" s="144"/>
      <c r="B411" s="145"/>
      <c r="C411" s="146"/>
      <c r="D411" s="147"/>
      <c r="E411" s="148"/>
      <c r="F411" s="148"/>
      <c r="G411" s="148"/>
    </row>
    <row r="412" customFormat="false" ht="15" hidden="false" customHeight="false" outlineLevel="0" collapsed="false">
      <c r="A412" s="144"/>
      <c r="B412" s="145"/>
      <c r="C412" s="146"/>
      <c r="D412" s="147"/>
      <c r="E412" s="148"/>
      <c r="F412" s="148"/>
      <c r="G412" s="148"/>
    </row>
    <row r="413" customFormat="false" ht="15" hidden="false" customHeight="false" outlineLevel="0" collapsed="false">
      <c r="A413" s="144"/>
      <c r="B413" s="145"/>
      <c r="C413" s="146"/>
      <c r="D413" s="147"/>
      <c r="E413" s="148"/>
      <c r="F413" s="148"/>
      <c r="G413" s="148"/>
    </row>
    <row r="414" customFormat="false" ht="15" hidden="false" customHeight="false" outlineLevel="0" collapsed="false">
      <c r="A414" s="144"/>
      <c r="B414" s="145"/>
      <c r="C414" s="146"/>
      <c r="D414" s="147"/>
      <c r="E414" s="148"/>
      <c r="F414" s="148"/>
      <c r="G414" s="148"/>
    </row>
    <row r="415" customFormat="false" ht="15" hidden="false" customHeight="false" outlineLevel="0" collapsed="false">
      <c r="A415" s="144"/>
      <c r="B415" s="145"/>
      <c r="C415" s="146"/>
      <c r="D415" s="147"/>
      <c r="E415" s="148"/>
      <c r="F415" s="148"/>
      <c r="G415" s="148"/>
    </row>
    <row r="416" customFormat="false" ht="15" hidden="false" customHeight="false" outlineLevel="0" collapsed="false">
      <c r="A416" s="144"/>
      <c r="B416" s="145"/>
      <c r="C416" s="146"/>
      <c r="D416" s="147"/>
      <c r="E416" s="148"/>
      <c r="F416" s="148"/>
      <c r="G416" s="148"/>
    </row>
    <row r="417" customFormat="false" ht="15" hidden="false" customHeight="false" outlineLevel="0" collapsed="false">
      <c r="A417" s="144"/>
      <c r="B417" s="145"/>
      <c r="C417" s="146"/>
      <c r="D417" s="147"/>
      <c r="E417" s="148"/>
      <c r="F417" s="148"/>
      <c r="G417" s="148"/>
    </row>
    <row r="418" customFormat="false" ht="15" hidden="false" customHeight="false" outlineLevel="0" collapsed="false">
      <c r="A418" s="144"/>
      <c r="B418" s="145"/>
      <c r="C418" s="146"/>
      <c r="D418" s="147"/>
      <c r="E418" s="148"/>
      <c r="F418" s="148"/>
      <c r="G418" s="148"/>
    </row>
    <row r="419" customFormat="false" ht="15" hidden="false" customHeight="false" outlineLevel="0" collapsed="false">
      <c r="A419" s="144"/>
      <c r="B419" s="145"/>
      <c r="C419" s="146"/>
      <c r="D419" s="147"/>
      <c r="E419" s="148"/>
      <c r="F419" s="148"/>
      <c r="G419" s="148"/>
    </row>
    <row r="420" customFormat="false" ht="15" hidden="false" customHeight="false" outlineLevel="0" collapsed="false">
      <c r="A420" s="144"/>
      <c r="B420" s="145"/>
      <c r="C420" s="146"/>
      <c r="D420" s="147"/>
      <c r="E420" s="148"/>
      <c r="F420" s="148"/>
      <c r="G420" s="148"/>
    </row>
    <row r="421" customFormat="false" ht="15" hidden="false" customHeight="false" outlineLevel="0" collapsed="false">
      <c r="A421" s="144"/>
      <c r="B421" s="145"/>
      <c r="C421" s="146"/>
      <c r="D421" s="147"/>
      <c r="E421" s="148"/>
      <c r="F421" s="148"/>
      <c r="G421" s="148"/>
    </row>
    <row r="422" customFormat="false" ht="15" hidden="false" customHeight="false" outlineLevel="0" collapsed="false">
      <c r="A422" s="144"/>
      <c r="B422" s="145"/>
      <c r="C422" s="146"/>
      <c r="D422" s="147"/>
      <c r="E422" s="148"/>
      <c r="F422" s="148"/>
      <c r="G422" s="148"/>
    </row>
    <row r="423" customFormat="false" ht="15" hidden="false" customHeight="false" outlineLevel="0" collapsed="false">
      <c r="A423" s="144"/>
      <c r="B423" s="145"/>
      <c r="C423" s="146"/>
      <c r="D423" s="147"/>
      <c r="E423" s="148"/>
      <c r="F423" s="148"/>
      <c r="G423" s="148"/>
    </row>
    <row r="424" customFormat="false" ht="15" hidden="false" customHeight="false" outlineLevel="0" collapsed="false">
      <c r="A424" s="144"/>
      <c r="B424" s="145"/>
      <c r="C424" s="146"/>
      <c r="D424" s="147"/>
      <c r="E424" s="148"/>
      <c r="F424" s="148"/>
      <c r="G424" s="148"/>
    </row>
    <row r="425" customFormat="false" ht="15" hidden="false" customHeight="false" outlineLevel="0" collapsed="false">
      <c r="A425" s="144"/>
      <c r="B425" s="145"/>
      <c r="C425" s="146"/>
      <c r="D425" s="147"/>
      <c r="E425" s="148"/>
      <c r="F425" s="148"/>
      <c r="G425" s="148"/>
    </row>
    <row r="426" customFormat="false" ht="15" hidden="false" customHeight="false" outlineLevel="0" collapsed="false">
      <c r="A426" s="144"/>
      <c r="B426" s="145"/>
      <c r="C426" s="146"/>
      <c r="D426" s="147"/>
      <c r="E426" s="148"/>
      <c r="F426" s="148"/>
      <c r="G426" s="148"/>
    </row>
    <row r="427" customFormat="false" ht="15" hidden="false" customHeight="false" outlineLevel="0" collapsed="false">
      <c r="A427" s="144"/>
      <c r="B427" s="145"/>
      <c r="C427" s="146"/>
      <c r="D427" s="147"/>
      <c r="E427" s="148"/>
      <c r="F427" s="148"/>
      <c r="G427" s="148"/>
    </row>
    <row r="428" customFormat="false" ht="15" hidden="false" customHeight="false" outlineLevel="0" collapsed="false">
      <c r="A428" s="144"/>
      <c r="B428" s="145"/>
      <c r="C428" s="146"/>
      <c r="D428" s="147"/>
      <c r="E428" s="148"/>
      <c r="F428" s="148"/>
      <c r="G428" s="148"/>
    </row>
    <row r="429" customFormat="false" ht="15" hidden="false" customHeight="false" outlineLevel="0" collapsed="false">
      <c r="A429" s="144"/>
      <c r="B429" s="145"/>
      <c r="C429" s="146"/>
      <c r="D429" s="147"/>
      <c r="E429" s="148"/>
      <c r="F429" s="148"/>
      <c r="G429" s="148"/>
    </row>
    <row r="430" customFormat="false" ht="15" hidden="false" customHeight="false" outlineLevel="0" collapsed="false">
      <c r="A430" s="144"/>
      <c r="B430" s="145"/>
      <c r="C430" s="146"/>
      <c r="D430" s="147"/>
      <c r="E430" s="148"/>
      <c r="F430" s="148"/>
      <c r="G430" s="148"/>
    </row>
    <row r="431" customFormat="false" ht="15" hidden="false" customHeight="false" outlineLevel="0" collapsed="false">
      <c r="A431" s="144"/>
      <c r="B431" s="145"/>
      <c r="C431" s="146"/>
      <c r="D431" s="147"/>
      <c r="E431" s="148"/>
      <c r="F431" s="148"/>
      <c r="G431" s="148"/>
    </row>
    <row r="432" customFormat="false" ht="15" hidden="false" customHeight="false" outlineLevel="0" collapsed="false">
      <c r="A432" s="144"/>
      <c r="B432" s="145"/>
      <c r="C432" s="146"/>
      <c r="D432" s="147"/>
      <c r="E432" s="148"/>
      <c r="F432" s="148"/>
      <c r="G432" s="148"/>
    </row>
    <row r="433" customFormat="false" ht="15" hidden="false" customHeight="false" outlineLevel="0" collapsed="false">
      <c r="A433" s="144"/>
      <c r="B433" s="145"/>
      <c r="C433" s="146"/>
      <c r="D433" s="147"/>
      <c r="E433" s="148"/>
      <c r="F433" s="148"/>
      <c r="G433" s="148"/>
    </row>
    <row r="434" customFormat="false" ht="15" hidden="false" customHeight="false" outlineLevel="0" collapsed="false">
      <c r="A434" s="144"/>
      <c r="B434" s="145"/>
      <c r="C434" s="146"/>
      <c r="D434" s="147"/>
      <c r="E434" s="148"/>
      <c r="F434" s="148"/>
      <c r="G434" s="148"/>
    </row>
    <row r="435" customFormat="false" ht="15" hidden="false" customHeight="false" outlineLevel="0" collapsed="false">
      <c r="A435" s="144"/>
      <c r="B435" s="145"/>
      <c r="C435" s="146"/>
      <c r="D435" s="147"/>
      <c r="E435" s="148"/>
      <c r="F435" s="148"/>
      <c r="G435" s="148"/>
    </row>
    <row r="436" customFormat="false" ht="15" hidden="false" customHeight="false" outlineLevel="0" collapsed="false">
      <c r="A436" s="144"/>
      <c r="B436" s="145"/>
      <c r="C436" s="146"/>
      <c r="D436" s="147"/>
      <c r="E436" s="148"/>
      <c r="F436" s="148"/>
      <c r="G436" s="148"/>
    </row>
    <row r="437" customFormat="false" ht="15" hidden="false" customHeight="false" outlineLevel="0" collapsed="false">
      <c r="A437" s="144"/>
      <c r="B437" s="145"/>
      <c r="C437" s="146"/>
      <c r="D437" s="147"/>
      <c r="E437" s="148"/>
      <c r="F437" s="148"/>
      <c r="G437" s="148"/>
    </row>
    <row r="438" customFormat="false" ht="15" hidden="false" customHeight="false" outlineLevel="0" collapsed="false">
      <c r="A438" s="144"/>
      <c r="B438" s="145"/>
      <c r="C438" s="146"/>
      <c r="D438" s="147"/>
      <c r="E438" s="148"/>
      <c r="F438" s="148"/>
      <c r="G438" s="148"/>
    </row>
    <row r="439" customFormat="false" ht="15" hidden="false" customHeight="false" outlineLevel="0" collapsed="false">
      <c r="A439" s="144"/>
      <c r="B439" s="145"/>
      <c r="C439" s="146"/>
      <c r="D439" s="147"/>
      <c r="E439" s="148"/>
      <c r="F439" s="148"/>
      <c r="G439" s="148"/>
    </row>
    <row r="440" customFormat="false" ht="15" hidden="false" customHeight="false" outlineLevel="0" collapsed="false">
      <c r="A440" s="144"/>
      <c r="B440" s="145"/>
      <c r="C440" s="146"/>
      <c r="D440" s="147"/>
      <c r="E440" s="148"/>
      <c r="F440" s="148"/>
      <c r="G440" s="148"/>
    </row>
    <row r="441" customFormat="false" ht="15" hidden="false" customHeight="false" outlineLevel="0" collapsed="false">
      <c r="A441" s="144"/>
      <c r="B441" s="145"/>
      <c r="C441" s="146"/>
      <c r="D441" s="147"/>
      <c r="E441" s="148"/>
      <c r="F441" s="148"/>
      <c r="G441" s="148"/>
    </row>
    <row r="442" customFormat="false" ht="15" hidden="false" customHeight="false" outlineLevel="0" collapsed="false">
      <c r="A442" s="144"/>
      <c r="B442" s="145"/>
      <c r="C442" s="146"/>
      <c r="D442" s="147"/>
      <c r="E442" s="148"/>
      <c r="F442" s="148"/>
      <c r="G442" s="148"/>
    </row>
    <row r="443" customFormat="false" ht="15" hidden="false" customHeight="false" outlineLevel="0" collapsed="false">
      <c r="A443" s="144"/>
      <c r="B443" s="145"/>
      <c r="C443" s="146"/>
      <c r="D443" s="147"/>
      <c r="E443" s="148"/>
      <c r="F443" s="148"/>
      <c r="G443" s="148"/>
    </row>
    <row r="444" customFormat="false" ht="15" hidden="false" customHeight="false" outlineLevel="0" collapsed="false">
      <c r="A444" s="144"/>
      <c r="B444" s="145"/>
      <c r="C444" s="146"/>
      <c r="D444" s="147"/>
      <c r="E444" s="148"/>
      <c r="F444" s="148"/>
      <c r="G444" s="148"/>
    </row>
    <row r="445" customFormat="false" ht="15" hidden="false" customHeight="false" outlineLevel="0" collapsed="false">
      <c r="A445" s="144"/>
      <c r="B445" s="145"/>
      <c r="C445" s="146"/>
      <c r="D445" s="147"/>
      <c r="E445" s="148"/>
      <c r="F445" s="148"/>
      <c r="G445" s="148"/>
    </row>
    <row r="446" customFormat="false" ht="15" hidden="false" customHeight="false" outlineLevel="0" collapsed="false">
      <c r="A446" s="144"/>
      <c r="B446" s="145"/>
      <c r="C446" s="146"/>
      <c r="D446" s="147"/>
      <c r="E446" s="148"/>
      <c r="F446" s="148"/>
      <c r="G446" s="148"/>
    </row>
    <row r="447" customFormat="false" ht="15" hidden="false" customHeight="false" outlineLevel="0" collapsed="false">
      <c r="A447" s="144"/>
      <c r="B447" s="145"/>
      <c r="C447" s="146"/>
      <c r="D447" s="147"/>
      <c r="E447" s="148"/>
      <c r="F447" s="148"/>
      <c r="G447" s="148"/>
    </row>
    <row r="448" customFormat="false" ht="15" hidden="false" customHeight="false" outlineLevel="0" collapsed="false">
      <c r="A448" s="144"/>
      <c r="B448" s="145"/>
      <c r="C448" s="146"/>
      <c r="D448" s="147"/>
      <c r="E448" s="148"/>
      <c r="F448" s="148"/>
      <c r="G448" s="148"/>
    </row>
    <row r="449" customFormat="false" ht="15" hidden="false" customHeight="false" outlineLevel="0" collapsed="false">
      <c r="A449" s="144"/>
      <c r="B449" s="145"/>
      <c r="C449" s="146"/>
      <c r="D449" s="147"/>
      <c r="E449" s="148"/>
      <c r="F449" s="148"/>
      <c r="G449" s="148"/>
    </row>
    <row r="450" customFormat="false" ht="15" hidden="false" customHeight="false" outlineLevel="0" collapsed="false">
      <c r="A450" s="144"/>
      <c r="B450" s="145"/>
      <c r="C450" s="146"/>
      <c r="D450" s="147"/>
      <c r="E450" s="148"/>
      <c r="F450" s="148"/>
      <c r="G450" s="148"/>
    </row>
    <row r="451" customFormat="false" ht="15" hidden="false" customHeight="false" outlineLevel="0" collapsed="false">
      <c r="A451" s="144"/>
      <c r="B451" s="145"/>
      <c r="C451" s="146"/>
      <c r="D451" s="147"/>
      <c r="E451" s="148"/>
      <c r="F451" s="148"/>
      <c r="G451" s="148"/>
    </row>
    <row r="452" customFormat="false" ht="15" hidden="false" customHeight="false" outlineLevel="0" collapsed="false">
      <c r="A452" s="144"/>
      <c r="B452" s="145"/>
      <c r="C452" s="146"/>
      <c r="D452" s="147"/>
      <c r="E452" s="148"/>
      <c r="F452" s="148"/>
      <c r="G452" s="148"/>
    </row>
    <row r="453" customFormat="false" ht="15" hidden="false" customHeight="false" outlineLevel="0" collapsed="false">
      <c r="A453" s="144"/>
      <c r="B453" s="145"/>
      <c r="C453" s="146"/>
      <c r="D453" s="147"/>
      <c r="E453" s="148"/>
      <c r="F453" s="148"/>
      <c r="G453" s="148"/>
    </row>
    <row r="454" customFormat="false" ht="15" hidden="false" customHeight="false" outlineLevel="0" collapsed="false">
      <c r="A454" s="144"/>
      <c r="B454" s="145"/>
      <c r="C454" s="146"/>
      <c r="D454" s="147"/>
      <c r="E454" s="148"/>
      <c r="F454" s="148"/>
      <c r="G454" s="148"/>
    </row>
    <row r="455" customFormat="false" ht="15" hidden="false" customHeight="false" outlineLevel="0" collapsed="false">
      <c r="A455" s="144"/>
      <c r="B455" s="145"/>
      <c r="C455" s="146"/>
      <c r="D455" s="147"/>
      <c r="E455" s="148"/>
      <c r="F455" s="148"/>
      <c r="G455" s="148"/>
    </row>
    <row r="456" customFormat="false" ht="15" hidden="false" customHeight="false" outlineLevel="0" collapsed="false">
      <c r="A456" s="144"/>
      <c r="B456" s="145"/>
      <c r="C456" s="146"/>
      <c r="D456" s="147"/>
      <c r="E456" s="148"/>
      <c r="F456" s="148"/>
      <c r="G456" s="148"/>
    </row>
    <row r="457" customFormat="false" ht="15" hidden="false" customHeight="false" outlineLevel="0" collapsed="false">
      <c r="A457" s="144"/>
      <c r="B457" s="145"/>
      <c r="C457" s="146"/>
      <c r="D457" s="147"/>
      <c r="E457" s="148"/>
      <c r="F457" s="148"/>
      <c r="G457" s="148"/>
    </row>
    <row r="458" customFormat="false" ht="15" hidden="false" customHeight="false" outlineLevel="0" collapsed="false">
      <c r="A458" s="144"/>
      <c r="B458" s="145"/>
      <c r="C458" s="146"/>
      <c r="D458" s="147"/>
      <c r="E458" s="148"/>
      <c r="F458" s="148"/>
      <c r="G458" s="148"/>
    </row>
    <row r="459" customFormat="false" ht="15" hidden="false" customHeight="false" outlineLevel="0" collapsed="false">
      <c r="A459" s="144"/>
      <c r="B459" s="145"/>
      <c r="C459" s="146"/>
      <c r="D459" s="147"/>
      <c r="E459" s="148"/>
      <c r="F459" s="148"/>
      <c r="G459" s="148"/>
    </row>
    <row r="460" customFormat="false" ht="15" hidden="false" customHeight="false" outlineLevel="0" collapsed="false">
      <c r="A460" s="144"/>
      <c r="B460" s="145"/>
      <c r="C460" s="146"/>
      <c r="D460" s="147"/>
      <c r="E460" s="148"/>
      <c r="F460" s="148"/>
      <c r="G460" s="148"/>
    </row>
    <row r="461" customFormat="false" ht="15" hidden="false" customHeight="false" outlineLevel="0" collapsed="false">
      <c r="A461" s="144"/>
      <c r="B461" s="145"/>
      <c r="C461" s="146"/>
      <c r="D461" s="147"/>
      <c r="E461" s="148"/>
      <c r="F461" s="148"/>
      <c r="G461" s="148"/>
    </row>
    <row r="462" customFormat="false" ht="15" hidden="false" customHeight="false" outlineLevel="0" collapsed="false">
      <c r="A462" s="144"/>
      <c r="B462" s="145"/>
      <c r="C462" s="146"/>
      <c r="D462" s="147"/>
      <c r="E462" s="148"/>
      <c r="F462" s="148"/>
      <c r="G462" s="148"/>
    </row>
    <row r="463" customFormat="false" ht="15" hidden="false" customHeight="false" outlineLevel="0" collapsed="false">
      <c r="A463" s="144"/>
      <c r="B463" s="145"/>
      <c r="C463" s="146"/>
      <c r="D463" s="147"/>
      <c r="E463" s="148"/>
      <c r="F463" s="148"/>
      <c r="G463" s="148"/>
    </row>
    <row r="464" customFormat="false" ht="15" hidden="false" customHeight="false" outlineLevel="0" collapsed="false">
      <c r="A464" s="144"/>
      <c r="B464" s="145"/>
      <c r="C464" s="146"/>
      <c r="D464" s="147"/>
      <c r="E464" s="148"/>
      <c r="F464" s="148"/>
      <c r="G464" s="148"/>
    </row>
    <row r="465" customFormat="false" ht="15" hidden="false" customHeight="false" outlineLevel="0" collapsed="false">
      <c r="A465" s="144"/>
      <c r="B465" s="145"/>
      <c r="C465" s="146"/>
      <c r="D465" s="147"/>
      <c r="E465" s="148"/>
      <c r="F465" s="148"/>
      <c r="G465" s="148"/>
    </row>
    <row r="466" customFormat="false" ht="15" hidden="false" customHeight="false" outlineLevel="0" collapsed="false">
      <c r="A466" s="144"/>
      <c r="B466" s="145"/>
      <c r="C466" s="146"/>
      <c r="D466" s="147"/>
      <c r="E466" s="148"/>
      <c r="F466" s="148"/>
      <c r="G466" s="148"/>
    </row>
    <row r="467" customFormat="false" ht="15" hidden="false" customHeight="false" outlineLevel="0" collapsed="false">
      <c r="A467" s="144"/>
      <c r="B467" s="145"/>
      <c r="C467" s="146"/>
      <c r="D467" s="147"/>
      <c r="E467" s="148"/>
      <c r="F467" s="148"/>
      <c r="G467" s="148"/>
    </row>
    <row r="468" customFormat="false" ht="15" hidden="false" customHeight="false" outlineLevel="0" collapsed="false">
      <c r="A468" s="144"/>
      <c r="B468" s="145"/>
      <c r="C468" s="146"/>
      <c r="D468" s="147"/>
      <c r="E468" s="148"/>
      <c r="F468" s="148"/>
      <c r="G468" s="148"/>
    </row>
    <row r="469" customFormat="false" ht="15" hidden="false" customHeight="false" outlineLevel="0" collapsed="false">
      <c r="A469" s="144"/>
      <c r="B469" s="145"/>
      <c r="C469" s="146"/>
      <c r="D469" s="147"/>
      <c r="E469" s="148"/>
      <c r="F469" s="148"/>
      <c r="G469" s="148"/>
    </row>
    <row r="470" customFormat="false" ht="15" hidden="false" customHeight="false" outlineLevel="0" collapsed="false">
      <c r="A470" s="144"/>
      <c r="B470" s="145"/>
      <c r="C470" s="146"/>
      <c r="D470" s="147"/>
      <c r="E470" s="148"/>
      <c r="F470" s="148"/>
      <c r="G470" s="148"/>
    </row>
    <row r="471" customFormat="false" ht="15" hidden="false" customHeight="false" outlineLevel="0" collapsed="false">
      <c r="A471" s="144"/>
      <c r="B471" s="145"/>
      <c r="C471" s="146"/>
      <c r="D471" s="147"/>
      <c r="E471" s="148"/>
      <c r="F471" s="148"/>
      <c r="G471" s="148"/>
    </row>
    <row r="472" customFormat="false" ht="15" hidden="false" customHeight="false" outlineLevel="0" collapsed="false">
      <c r="A472" s="144"/>
      <c r="B472" s="145"/>
      <c r="C472" s="146"/>
      <c r="D472" s="147"/>
      <c r="E472" s="148"/>
      <c r="F472" s="148"/>
      <c r="G472" s="148"/>
    </row>
    <row r="473" customFormat="false" ht="15" hidden="false" customHeight="false" outlineLevel="0" collapsed="false">
      <c r="A473" s="144"/>
      <c r="B473" s="145"/>
      <c r="C473" s="146"/>
      <c r="D473" s="147"/>
      <c r="E473" s="148"/>
      <c r="F473" s="148"/>
      <c r="G473" s="148"/>
    </row>
    <row r="474" customFormat="false" ht="15" hidden="false" customHeight="false" outlineLevel="0" collapsed="false">
      <c r="A474" s="144"/>
      <c r="B474" s="145"/>
      <c r="C474" s="146"/>
      <c r="D474" s="147"/>
      <c r="E474" s="148"/>
      <c r="F474" s="148"/>
      <c r="G474" s="148"/>
    </row>
    <row r="475" customFormat="false" ht="15" hidden="false" customHeight="false" outlineLevel="0" collapsed="false">
      <c r="A475" s="144"/>
      <c r="B475" s="145"/>
      <c r="C475" s="146"/>
      <c r="D475" s="147"/>
      <c r="E475" s="148"/>
      <c r="F475" s="148"/>
      <c r="G475" s="148"/>
    </row>
    <row r="476" customFormat="false" ht="15" hidden="false" customHeight="false" outlineLevel="0" collapsed="false">
      <c r="A476" s="144"/>
      <c r="B476" s="145"/>
      <c r="C476" s="146"/>
      <c r="D476" s="147"/>
      <c r="E476" s="148"/>
      <c r="F476" s="148"/>
      <c r="G476" s="148"/>
    </row>
    <row r="477" customFormat="false" ht="15" hidden="false" customHeight="false" outlineLevel="0" collapsed="false">
      <c r="A477" s="144"/>
      <c r="B477" s="145"/>
      <c r="C477" s="146"/>
      <c r="D477" s="147"/>
      <c r="E477" s="148"/>
      <c r="F477" s="148"/>
      <c r="G477" s="148"/>
    </row>
    <row r="478" customFormat="false" ht="15" hidden="false" customHeight="false" outlineLevel="0" collapsed="false">
      <c r="A478" s="144"/>
      <c r="B478" s="145"/>
      <c r="C478" s="146"/>
      <c r="D478" s="147"/>
      <c r="E478" s="148"/>
      <c r="F478" s="148"/>
      <c r="G478" s="148"/>
    </row>
    <row r="479" customFormat="false" ht="15" hidden="false" customHeight="false" outlineLevel="0" collapsed="false">
      <c r="A479" s="144"/>
      <c r="B479" s="145"/>
      <c r="C479" s="146"/>
      <c r="D479" s="147"/>
      <c r="E479" s="148"/>
      <c r="F479" s="148"/>
      <c r="G479" s="148"/>
    </row>
    <row r="480" customFormat="false" ht="15" hidden="false" customHeight="false" outlineLevel="0" collapsed="false">
      <c r="A480" s="144"/>
      <c r="B480" s="145"/>
      <c r="C480" s="146"/>
      <c r="D480" s="147"/>
      <c r="E480" s="148"/>
      <c r="F480" s="148"/>
      <c r="G480" s="148"/>
    </row>
    <row r="481" customFormat="false" ht="15" hidden="false" customHeight="false" outlineLevel="0" collapsed="false">
      <c r="A481" s="144"/>
      <c r="B481" s="145"/>
      <c r="C481" s="146"/>
      <c r="D481" s="147"/>
      <c r="E481" s="148"/>
      <c r="F481" s="148"/>
      <c r="G481" s="148"/>
    </row>
    <row r="482" customFormat="false" ht="15" hidden="false" customHeight="false" outlineLevel="0" collapsed="false">
      <c r="A482" s="144"/>
      <c r="B482" s="145"/>
      <c r="C482" s="146"/>
      <c r="D482" s="147"/>
      <c r="E482" s="148"/>
      <c r="F482" s="148"/>
      <c r="G482" s="148"/>
    </row>
    <row r="483" customFormat="false" ht="15" hidden="false" customHeight="false" outlineLevel="0" collapsed="false">
      <c r="A483" s="144"/>
      <c r="B483" s="145"/>
      <c r="C483" s="146"/>
      <c r="D483" s="147"/>
      <c r="E483" s="148"/>
      <c r="F483" s="148"/>
      <c r="G483" s="148"/>
    </row>
    <row r="484" customFormat="false" ht="15" hidden="false" customHeight="false" outlineLevel="0" collapsed="false">
      <c r="A484" s="144"/>
      <c r="B484" s="145"/>
      <c r="C484" s="146"/>
      <c r="D484" s="147"/>
      <c r="E484" s="148"/>
      <c r="F484" s="148"/>
      <c r="G484" s="148"/>
    </row>
    <row r="485" customFormat="false" ht="15" hidden="false" customHeight="false" outlineLevel="0" collapsed="false">
      <c r="A485" s="144"/>
      <c r="B485" s="145"/>
      <c r="C485" s="146"/>
      <c r="D485" s="147"/>
      <c r="E485" s="148"/>
      <c r="F485" s="148"/>
      <c r="G485" s="148"/>
    </row>
    <row r="486" customFormat="false" ht="15" hidden="false" customHeight="false" outlineLevel="0" collapsed="false">
      <c r="A486" s="144"/>
      <c r="B486" s="145"/>
      <c r="C486" s="146"/>
      <c r="D486" s="147"/>
      <c r="E486" s="148"/>
      <c r="F486" s="148"/>
      <c r="G486" s="148"/>
    </row>
    <row r="487" customFormat="false" ht="15" hidden="false" customHeight="false" outlineLevel="0" collapsed="false">
      <c r="A487" s="144"/>
      <c r="B487" s="145"/>
      <c r="C487" s="146"/>
      <c r="D487" s="147"/>
      <c r="E487" s="148"/>
      <c r="F487" s="148"/>
      <c r="G487" s="148"/>
    </row>
    <row r="488" customFormat="false" ht="15" hidden="false" customHeight="false" outlineLevel="0" collapsed="false">
      <c r="A488" s="144"/>
      <c r="B488" s="145"/>
      <c r="C488" s="146"/>
      <c r="D488" s="147"/>
      <c r="E488" s="148"/>
      <c r="F488" s="148"/>
      <c r="G488" s="148"/>
    </row>
    <row r="489" customFormat="false" ht="15" hidden="false" customHeight="false" outlineLevel="0" collapsed="false">
      <c r="A489" s="144"/>
      <c r="B489" s="145"/>
      <c r="C489" s="146"/>
      <c r="D489" s="147"/>
      <c r="E489" s="148"/>
      <c r="F489" s="148"/>
      <c r="G489" s="148"/>
    </row>
    <row r="490" customFormat="false" ht="15" hidden="false" customHeight="false" outlineLevel="0" collapsed="false">
      <c r="A490" s="144"/>
      <c r="B490" s="145"/>
      <c r="C490" s="146"/>
      <c r="D490" s="147"/>
      <c r="E490" s="148"/>
      <c r="F490" s="148"/>
      <c r="G490" s="148"/>
    </row>
    <row r="491" customFormat="false" ht="15" hidden="false" customHeight="false" outlineLevel="0" collapsed="false">
      <c r="A491" s="144"/>
      <c r="B491" s="145"/>
      <c r="C491" s="146"/>
      <c r="D491" s="147"/>
      <c r="E491" s="148"/>
      <c r="F491" s="148"/>
      <c r="G491" s="148"/>
    </row>
    <row r="492" customFormat="false" ht="15" hidden="false" customHeight="false" outlineLevel="0" collapsed="false">
      <c r="A492" s="144"/>
      <c r="B492" s="145"/>
      <c r="C492" s="146"/>
      <c r="D492" s="147"/>
      <c r="E492" s="148"/>
      <c r="F492" s="148"/>
      <c r="G492" s="148"/>
    </row>
    <row r="493" customFormat="false" ht="15" hidden="false" customHeight="false" outlineLevel="0" collapsed="false">
      <c r="A493" s="144"/>
      <c r="B493" s="145"/>
      <c r="C493" s="146"/>
      <c r="D493" s="147"/>
      <c r="E493" s="148"/>
      <c r="F493" s="148"/>
      <c r="G493" s="148"/>
    </row>
    <row r="494" customFormat="false" ht="15" hidden="false" customHeight="false" outlineLevel="0" collapsed="false">
      <c r="A494" s="144"/>
      <c r="B494" s="145"/>
      <c r="C494" s="146"/>
      <c r="D494" s="147"/>
      <c r="E494" s="148"/>
      <c r="F494" s="148"/>
      <c r="G494" s="148"/>
    </row>
    <row r="495" customFormat="false" ht="15" hidden="false" customHeight="false" outlineLevel="0" collapsed="false">
      <c r="A495" s="144"/>
      <c r="B495" s="145"/>
      <c r="C495" s="146"/>
      <c r="D495" s="147"/>
      <c r="E495" s="148"/>
      <c r="F495" s="148"/>
      <c r="G495" s="148"/>
    </row>
    <row r="496" customFormat="false" ht="15" hidden="false" customHeight="false" outlineLevel="0" collapsed="false">
      <c r="A496" s="144"/>
      <c r="B496" s="145"/>
      <c r="C496" s="146"/>
      <c r="D496" s="147"/>
      <c r="E496" s="148"/>
      <c r="F496" s="148"/>
      <c r="G496" s="148"/>
    </row>
    <row r="497" customFormat="false" ht="15" hidden="false" customHeight="false" outlineLevel="0" collapsed="false">
      <c r="A497" s="144"/>
      <c r="B497" s="145"/>
      <c r="C497" s="146"/>
      <c r="D497" s="147"/>
      <c r="E497" s="148"/>
      <c r="F497" s="148"/>
      <c r="G497" s="148"/>
    </row>
    <row r="498" customFormat="false" ht="15" hidden="false" customHeight="false" outlineLevel="0" collapsed="false">
      <c r="A498" s="144"/>
      <c r="B498" s="145"/>
      <c r="C498" s="146"/>
      <c r="D498" s="147"/>
      <c r="E498" s="148"/>
      <c r="F498" s="148"/>
      <c r="G498" s="148"/>
    </row>
    <row r="499" customFormat="false" ht="15" hidden="false" customHeight="false" outlineLevel="0" collapsed="false">
      <c r="A499" s="144"/>
      <c r="B499" s="145"/>
      <c r="C499" s="146"/>
      <c r="D499" s="147"/>
      <c r="E499" s="148"/>
      <c r="F499" s="148"/>
      <c r="G499" s="148"/>
    </row>
    <row r="500" customFormat="false" ht="15" hidden="false" customHeight="false" outlineLevel="0" collapsed="false">
      <c r="A500" s="144"/>
      <c r="B500" s="145"/>
      <c r="C500" s="146"/>
      <c r="D500" s="147"/>
      <c r="E500" s="148"/>
      <c r="F500" s="148"/>
      <c r="G500" s="148"/>
    </row>
    <row r="501" customFormat="false" ht="15" hidden="false" customHeight="false" outlineLevel="0" collapsed="false">
      <c r="A501" s="144"/>
      <c r="B501" s="145"/>
      <c r="C501" s="146"/>
      <c r="D501" s="147"/>
      <c r="E501" s="148"/>
      <c r="F501" s="148"/>
      <c r="G501" s="148"/>
    </row>
    <row r="502" customFormat="false" ht="15" hidden="false" customHeight="false" outlineLevel="0" collapsed="false">
      <c r="A502" s="144"/>
      <c r="B502" s="145"/>
      <c r="C502" s="146"/>
      <c r="D502" s="147"/>
      <c r="E502" s="148"/>
      <c r="F502" s="148"/>
      <c r="G502" s="148"/>
    </row>
    <row r="503" customFormat="false" ht="15" hidden="false" customHeight="false" outlineLevel="0" collapsed="false">
      <c r="A503" s="144"/>
      <c r="B503" s="145"/>
      <c r="C503" s="146"/>
      <c r="D503" s="147"/>
      <c r="E503" s="148"/>
      <c r="F503" s="148"/>
      <c r="G503" s="148"/>
    </row>
    <row r="504" customFormat="false" ht="15" hidden="false" customHeight="false" outlineLevel="0" collapsed="false">
      <c r="A504" s="144"/>
      <c r="B504" s="145"/>
      <c r="C504" s="146"/>
      <c r="D504" s="147"/>
      <c r="E504" s="148"/>
      <c r="F504" s="148"/>
      <c r="G504" s="148"/>
    </row>
    <row r="505" customFormat="false" ht="15" hidden="false" customHeight="false" outlineLevel="0" collapsed="false">
      <c r="A505" s="144"/>
      <c r="B505" s="145"/>
      <c r="C505" s="146"/>
      <c r="D505" s="147"/>
      <c r="E505" s="148"/>
      <c r="F505" s="148"/>
      <c r="G505" s="148"/>
    </row>
    <row r="506" customFormat="false" ht="15" hidden="false" customHeight="false" outlineLevel="0" collapsed="false">
      <c r="A506" s="144"/>
      <c r="B506" s="145"/>
      <c r="C506" s="146"/>
      <c r="D506" s="147"/>
      <c r="E506" s="148"/>
      <c r="F506" s="148"/>
      <c r="G506" s="148"/>
    </row>
    <row r="507" customFormat="false" ht="15" hidden="false" customHeight="false" outlineLevel="0" collapsed="false">
      <c r="A507" s="144"/>
      <c r="B507" s="145"/>
      <c r="C507" s="146"/>
      <c r="D507" s="147"/>
      <c r="E507" s="148"/>
      <c r="F507" s="148"/>
      <c r="G507" s="148"/>
    </row>
    <row r="508" customFormat="false" ht="15" hidden="false" customHeight="false" outlineLevel="0" collapsed="false">
      <c r="A508" s="144"/>
      <c r="B508" s="145"/>
      <c r="C508" s="146"/>
      <c r="D508" s="147"/>
      <c r="E508" s="148"/>
      <c r="F508" s="148"/>
      <c r="G508" s="148"/>
    </row>
    <row r="509" customFormat="false" ht="15" hidden="false" customHeight="false" outlineLevel="0" collapsed="false">
      <c r="A509" s="144"/>
      <c r="B509" s="145"/>
      <c r="C509" s="146"/>
      <c r="D509" s="147"/>
      <c r="E509" s="148"/>
      <c r="F509" s="148"/>
      <c r="G509" s="148"/>
    </row>
    <row r="510" customFormat="false" ht="15" hidden="false" customHeight="false" outlineLevel="0" collapsed="false">
      <c r="A510" s="144"/>
      <c r="B510" s="145"/>
      <c r="C510" s="146"/>
      <c r="D510" s="147"/>
      <c r="E510" s="148"/>
      <c r="F510" s="148"/>
      <c r="G510" s="148"/>
    </row>
    <row r="511" customFormat="false" ht="15" hidden="false" customHeight="false" outlineLevel="0" collapsed="false">
      <c r="A511" s="144"/>
      <c r="B511" s="145"/>
      <c r="C511" s="146"/>
      <c r="D511" s="147"/>
      <c r="E511" s="148"/>
      <c r="F511" s="148"/>
      <c r="G511" s="148"/>
    </row>
    <row r="512" customFormat="false" ht="15" hidden="false" customHeight="false" outlineLevel="0" collapsed="false">
      <c r="A512" s="144"/>
      <c r="B512" s="145"/>
      <c r="C512" s="146"/>
      <c r="D512" s="147"/>
      <c r="E512" s="148"/>
      <c r="F512" s="148"/>
      <c r="G512" s="148"/>
    </row>
    <row r="513" customFormat="false" ht="15" hidden="false" customHeight="false" outlineLevel="0" collapsed="false">
      <c r="A513" s="144"/>
      <c r="B513" s="145"/>
      <c r="C513" s="146"/>
      <c r="D513" s="147"/>
      <c r="E513" s="148"/>
      <c r="F513" s="148"/>
      <c r="G513" s="148"/>
    </row>
    <row r="514" customFormat="false" ht="15" hidden="false" customHeight="false" outlineLevel="0" collapsed="false">
      <c r="A514" s="144"/>
      <c r="B514" s="145"/>
      <c r="C514" s="146"/>
      <c r="D514" s="147"/>
      <c r="E514" s="148"/>
      <c r="F514" s="148"/>
      <c r="G514" s="148"/>
    </row>
    <row r="515" customFormat="false" ht="15" hidden="false" customHeight="false" outlineLevel="0" collapsed="false">
      <c r="A515" s="144"/>
      <c r="B515" s="145"/>
      <c r="C515" s="146"/>
      <c r="D515" s="147"/>
      <c r="E515" s="148"/>
      <c r="F515" s="148"/>
      <c r="G515" s="148"/>
    </row>
    <row r="516" customFormat="false" ht="15" hidden="false" customHeight="false" outlineLevel="0" collapsed="false">
      <c r="A516" s="144"/>
      <c r="B516" s="145"/>
      <c r="C516" s="146"/>
      <c r="D516" s="147"/>
      <c r="E516" s="148"/>
      <c r="F516" s="148"/>
      <c r="G516" s="148"/>
    </row>
    <row r="517" customFormat="false" ht="15" hidden="false" customHeight="false" outlineLevel="0" collapsed="false">
      <c r="A517" s="144"/>
      <c r="B517" s="145"/>
      <c r="C517" s="146"/>
      <c r="D517" s="147"/>
      <c r="E517" s="148"/>
      <c r="F517" s="148"/>
      <c r="G517" s="148"/>
    </row>
    <row r="518" customFormat="false" ht="15" hidden="false" customHeight="false" outlineLevel="0" collapsed="false">
      <c r="A518" s="144"/>
      <c r="B518" s="145"/>
      <c r="C518" s="146"/>
      <c r="D518" s="147"/>
      <c r="E518" s="148"/>
      <c r="F518" s="148"/>
      <c r="G518" s="148"/>
    </row>
    <row r="519" customFormat="false" ht="15" hidden="false" customHeight="false" outlineLevel="0" collapsed="false">
      <c r="A519" s="144"/>
      <c r="B519" s="145"/>
      <c r="C519" s="146"/>
      <c r="D519" s="147"/>
      <c r="E519" s="148"/>
      <c r="F519" s="148"/>
      <c r="G519" s="148"/>
    </row>
    <row r="520" customFormat="false" ht="15" hidden="false" customHeight="false" outlineLevel="0" collapsed="false">
      <c r="A520" s="144"/>
      <c r="B520" s="145"/>
      <c r="C520" s="146"/>
      <c r="D520" s="147"/>
      <c r="E520" s="148"/>
      <c r="F520" s="148"/>
      <c r="G520" s="148"/>
    </row>
    <row r="521" customFormat="false" ht="15" hidden="false" customHeight="false" outlineLevel="0" collapsed="false">
      <c r="A521" s="144"/>
      <c r="B521" s="145"/>
      <c r="C521" s="146"/>
      <c r="D521" s="147"/>
      <c r="E521" s="148"/>
      <c r="F521" s="148"/>
      <c r="G521" s="148"/>
    </row>
    <row r="522" customFormat="false" ht="15" hidden="false" customHeight="false" outlineLevel="0" collapsed="false">
      <c r="A522" s="144"/>
      <c r="B522" s="145"/>
      <c r="C522" s="146"/>
      <c r="D522" s="147"/>
      <c r="E522" s="148"/>
      <c r="F522" s="148"/>
      <c r="G522" s="148"/>
    </row>
    <row r="523" customFormat="false" ht="15" hidden="false" customHeight="false" outlineLevel="0" collapsed="false">
      <c r="A523" s="144"/>
      <c r="B523" s="145"/>
      <c r="C523" s="146"/>
      <c r="D523" s="147"/>
      <c r="E523" s="148"/>
      <c r="F523" s="148"/>
      <c r="G523" s="148"/>
    </row>
    <row r="524" customFormat="false" ht="15" hidden="false" customHeight="false" outlineLevel="0" collapsed="false">
      <c r="A524" s="144"/>
      <c r="B524" s="145"/>
      <c r="C524" s="146"/>
      <c r="D524" s="147"/>
      <c r="E524" s="148"/>
      <c r="F524" s="148"/>
      <c r="G524" s="148"/>
    </row>
    <row r="525" customFormat="false" ht="15" hidden="false" customHeight="false" outlineLevel="0" collapsed="false">
      <c r="A525" s="144"/>
      <c r="B525" s="145"/>
      <c r="C525" s="146"/>
      <c r="D525" s="147"/>
      <c r="E525" s="148"/>
      <c r="F525" s="148"/>
      <c r="G525" s="148"/>
    </row>
    <row r="526" customFormat="false" ht="15" hidden="false" customHeight="false" outlineLevel="0" collapsed="false">
      <c r="A526" s="144"/>
      <c r="B526" s="145"/>
      <c r="C526" s="146"/>
      <c r="D526" s="147"/>
      <c r="E526" s="148"/>
      <c r="F526" s="148"/>
      <c r="G526" s="148"/>
    </row>
    <row r="527" customFormat="false" ht="15" hidden="false" customHeight="false" outlineLevel="0" collapsed="false">
      <c r="A527" s="144"/>
      <c r="B527" s="145"/>
      <c r="C527" s="146"/>
      <c r="D527" s="147"/>
      <c r="E527" s="148"/>
      <c r="F527" s="148"/>
      <c r="G527" s="148"/>
    </row>
    <row r="528" customFormat="false" ht="15" hidden="false" customHeight="false" outlineLevel="0" collapsed="false">
      <c r="A528" s="144"/>
      <c r="B528" s="145"/>
      <c r="C528" s="146"/>
      <c r="D528" s="147"/>
      <c r="E528" s="148"/>
      <c r="F528" s="148"/>
      <c r="G528" s="148"/>
    </row>
    <row r="529" customFormat="false" ht="15" hidden="false" customHeight="false" outlineLevel="0" collapsed="false">
      <c r="A529" s="144"/>
      <c r="B529" s="145"/>
      <c r="C529" s="146"/>
      <c r="D529" s="147"/>
      <c r="E529" s="148"/>
      <c r="F529" s="148"/>
      <c r="G529" s="148"/>
    </row>
    <row r="530" customFormat="false" ht="15" hidden="false" customHeight="false" outlineLevel="0" collapsed="false">
      <c r="A530" s="144"/>
      <c r="B530" s="145"/>
      <c r="C530" s="146"/>
      <c r="D530" s="147"/>
      <c r="E530" s="148"/>
      <c r="F530" s="148"/>
      <c r="G530" s="148"/>
    </row>
    <row r="531" customFormat="false" ht="15" hidden="false" customHeight="false" outlineLevel="0" collapsed="false">
      <c r="A531" s="144"/>
      <c r="B531" s="145"/>
      <c r="C531" s="146"/>
      <c r="D531" s="147"/>
      <c r="E531" s="148"/>
      <c r="F531" s="148"/>
      <c r="G531" s="148"/>
    </row>
    <row r="532" customFormat="false" ht="15" hidden="false" customHeight="false" outlineLevel="0" collapsed="false">
      <c r="A532" s="144"/>
      <c r="B532" s="145"/>
      <c r="C532" s="146"/>
      <c r="D532" s="147"/>
      <c r="E532" s="148"/>
      <c r="F532" s="148"/>
      <c r="G532" s="148"/>
    </row>
    <row r="533" customFormat="false" ht="15" hidden="false" customHeight="false" outlineLevel="0" collapsed="false">
      <c r="A533" s="144"/>
      <c r="B533" s="145"/>
      <c r="C533" s="146"/>
      <c r="D533" s="147"/>
      <c r="E533" s="148"/>
      <c r="F533" s="148"/>
      <c r="G533" s="148"/>
    </row>
    <row r="534" customFormat="false" ht="15" hidden="false" customHeight="false" outlineLevel="0" collapsed="false">
      <c r="A534" s="144"/>
      <c r="B534" s="145"/>
      <c r="C534" s="146"/>
      <c r="D534" s="147"/>
      <c r="E534" s="148"/>
      <c r="F534" s="148"/>
      <c r="G534" s="148"/>
    </row>
    <row r="535" customFormat="false" ht="15" hidden="false" customHeight="false" outlineLevel="0" collapsed="false">
      <c r="A535" s="144"/>
      <c r="B535" s="145"/>
      <c r="C535" s="146"/>
      <c r="D535" s="147"/>
      <c r="E535" s="148"/>
      <c r="F535" s="148"/>
      <c r="G535" s="148"/>
    </row>
    <row r="536" customFormat="false" ht="15" hidden="false" customHeight="false" outlineLevel="0" collapsed="false">
      <c r="A536" s="144"/>
      <c r="B536" s="145"/>
      <c r="C536" s="146"/>
      <c r="D536" s="147"/>
      <c r="E536" s="148"/>
      <c r="F536" s="148"/>
      <c r="G536" s="148"/>
    </row>
    <row r="537" customFormat="false" ht="15" hidden="false" customHeight="false" outlineLevel="0" collapsed="false">
      <c r="A537" s="144"/>
      <c r="B537" s="145"/>
      <c r="C537" s="146"/>
      <c r="D537" s="147"/>
      <c r="E537" s="148"/>
      <c r="F537" s="148"/>
      <c r="G537" s="148"/>
    </row>
    <row r="538" customFormat="false" ht="15" hidden="false" customHeight="false" outlineLevel="0" collapsed="false">
      <c r="A538" s="144"/>
      <c r="B538" s="145"/>
      <c r="C538" s="146"/>
      <c r="D538" s="147"/>
      <c r="E538" s="148"/>
      <c r="F538" s="148"/>
      <c r="G538" s="148"/>
    </row>
    <row r="539" customFormat="false" ht="15" hidden="false" customHeight="false" outlineLevel="0" collapsed="false">
      <c r="A539" s="144"/>
      <c r="B539" s="145"/>
      <c r="C539" s="146"/>
      <c r="D539" s="147"/>
      <c r="E539" s="148"/>
      <c r="F539" s="148"/>
      <c r="G539" s="148"/>
    </row>
    <row r="540" customFormat="false" ht="15" hidden="false" customHeight="false" outlineLevel="0" collapsed="false">
      <c r="A540" s="144"/>
      <c r="B540" s="145"/>
      <c r="C540" s="146"/>
      <c r="D540" s="147"/>
      <c r="E540" s="148"/>
      <c r="F540" s="148"/>
      <c r="G540" s="148"/>
    </row>
    <row r="541" customFormat="false" ht="15" hidden="false" customHeight="false" outlineLevel="0" collapsed="false">
      <c r="A541" s="144"/>
      <c r="B541" s="145"/>
      <c r="C541" s="146"/>
      <c r="D541" s="147"/>
      <c r="E541" s="148"/>
      <c r="F541" s="148"/>
      <c r="G541" s="148"/>
    </row>
    <row r="542" customFormat="false" ht="15" hidden="false" customHeight="false" outlineLevel="0" collapsed="false">
      <c r="A542" s="144"/>
      <c r="B542" s="145"/>
      <c r="C542" s="146"/>
      <c r="D542" s="147"/>
      <c r="E542" s="148"/>
      <c r="F542" s="148"/>
      <c r="G542" s="148"/>
    </row>
    <row r="543" customFormat="false" ht="15" hidden="false" customHeight="false" outlineLevel="0" collapsed="false">
      <c r="A543" s="144"/>
      <c r="B543" s="145"/>
      <c r="C543" s="146"/>
      <c r="D543" s="147"/>
      <c r="E543" s="148"/>
      <c r="F543" s="148"/>
      <c r="G543" s="148"/>
    </row>
    <row r="544" customFormat="false" ht="15" hidden="false" customHeight="false" outlineLevel="0" collapsed="false">
      <c r="A544" s="144"/>
      <c r="B544" s="145"/>
      <c r="C544" s="146"/>
      <c r="D544" s="147"/>
      <c r="E544" s="148"/>
      <c r="F544" s="148"/>
      <c r="G544" s="148"/>
    </row>
    <row r="545" customFormat="false" ht="15" hidden="false" customHeight="false" outlineLevel="0" collapsed="false">
      <c r="A545" s="144"/>
      <c r="B545" s="145"/>
      <c r="C545" s="146"/>
      <c r="D545" s="147"/>
      <c r="E545" s="148"/>
      <c r="F545" s="148"/>
      <c r="G545" s="148"/>
    </row>
    <row r="546" customFormat="false" ht="15" hidden="false" customHeight="false" outlineLevel="0" collapsed="false">
      <c r="A546" s="144"/>
      <c r="B546" s="145"/>
      <c r="C546" s="146"/>
      <c r="D546" s="147"/>
      <c r="E546" s="148"/>
      <c r="F546" s="148"/>
      <c r="G546" s="148"/>
    </row>
    <row r="547" customFormat="false" ht="15" hidden="false" customHeight="false" outlineLevel="0" collapsed="false">
      <c r="A547" s="144"/>
      <c r="B547" s="145"/>
      <c r="C547" s="146"/>
      <c r="D547" s="147"/>
      <c r="E547" s="148"/>
      <c r="F547" s="148"/>
      <c r="G547" s="148"/>
    </row>
    <row r="548" customFormat="false" ht="15" hidden="false" customHeight="false" outlineLevel="0" collapsed="false">
      <c r="A548" s="144"/>
      <c r="B548" s="145"/>
      <c r="C548" s="146"/>
      <c r="D548" s="147"/>
      <c r="E548" s="148"/>
      <c r="F548" s="148"/>
      <c r="G548" s="148"/>
    </row>
    <row r="549" customFormat="false" ht="15" hidden="false" customHeight="false" outlineLevel="0" collapsed="false">
      <c r="A549" s="144"/>
      <c r="B549" s="145"/>
      <c r="C549" s="146"/>
      <c r="D549" s="147"/>
      <c r="E549" s="148"/>
      <c r="F549" s="148"/>
      <c r="G549" s="148"/>
    </row>
    <row r="550" customFormat="false" ht="15" hidden="false" customHeight="false" outlineLevel="0" collapsed="false">
      <c r="A550" s="144"/>
      <c r="B550" s="145"/>
      <c r="C550" s="146"/>
      <c r="D550" s="147"/>
      <c r="E550" s="148"/>
      <c r="F550" s="148"/>
      <c r="G550" s="148"/>
    </row>
    <row r="551" customFormat="false" ht="15" hidden="false" customHeight="false" outlineLevel="0" collapsed="false">
      <c r="A551" s="144"/>
      <c r="B551" s="145"/>
      <c r="C551" s="146"/>
      <c r="D551" s="147"/>
      <c r="E551" s="148"/>
      <c r="F551" s="148"/>
      <c r="G551" s="148"/>
    </row>
    <row r="552" customFormat="false" ht="15" hidden="false" customHeight="false" outlineLevel="0" collapsed="false">
      <c r="A552" s="144"/>
      <c r="B552" s="145"/>
      <c r="C552" s="146"/>
      <c r="D552" s="147"/>
      <c r="E552" s="148"/>
      <c r="F552" s="148"/>
      <c r="G552" s="148"/>
    </row>
    <row r="553" customFormat="false" ht="15" hidden="false" customHeight="false" outlineLevel="0" collapsed="false">
      <c r="A553" s="144"/>
      <c r="B553" s="145"/>
      <c r="C553" s="146"/>
      <c r="D553" s="147"/>
      <c r="E553" s="148"/>
      <c r="F553" s="148"/>
      <c r="G553" s="148"/>
    </row>
    <row r="554" customFormat="false" ht="15" hidden="false" customHeight="false" outlineLevel="0" collapsed="false">
      <c r="A554" s="144"/>
      <c r="B554" s="145"/>
      <c r="C554" s="146"/>
      <c r="D554" s="147"/>
      <c r="E554" s="148"/>
      <c r="F554" s="148"/>
      <c r="G554" s="148"/>
    </row>
    <row r="555" customFormat="false" ht="15" hidden="false" customHeight="false" outlineLevel="0" collapsed="false">
      <c r="A555" s="144"/>
      <c r="B555" s="145"/>
      <c r="C555" s="146"/>
      <c r="D555" s="147"/>
      <c r="E555" s="148"/>
      <c r="F555" s="148"/>
      <c r="G555" s="148"/>
    </row>
    <row r="556" customFormat="false" ht="15" hidden="false" customHeight="false" outlineLevel="0" collapsed="false">
      <c r="A556" s="144"/>
      <c r="B556" s="145"/>
      <c r="C556" s="146"/>
      <c r="D556" s="147"/>
      <c r="E556" s="148"/>
      <c r="F556" s="148"/>
      <c r="G556" s="148"/>
    </row>
    <row r="557" customFormat="false" ht="15" hidden="false" customHeight="false" outlineLevel="0" collapsed="false">
      <c r="A557" s="144"/>
      <c r="B557" s="145"/>
      <c r="C557" s="146"/>
      <c r="D557" s="147"/>
      <c r="E557" s="148"/>
      <c r="F557" s="148"/>
      <c r="G557" s="148"/>
    </row>
    <row r="558" customFormat="false" ht="15" hidden="false" customHeight="false" outlineLevel="0" collapsed="false">
      <c r="A558" s="144"/>
      <c r="B558" s="145"/>
      <c r="C558" s="146"/>
      <c r="D558" s="147"/>
      <c r="E558" s="148"/>
      <c r="F558" s="148"/>
      <c r="G558" s="148"/>
    </row>
    <row r="559" customFormat="false" ht="15" hidden="false" customHeight="false" outlineLevel="0" collapsed="false">
      <c r="A559" s="144"/>
      <c r="B559" s="145"/>
      <c r="C559" s="146"/>
      <c r="D559" s="147"/>
      <c r="E559" s="148"/>
      <c r="F559" s="148"/>
      <c r="G559" s="148"/>
    </row>
    <row r="560" customFormat="false" ht="15" hidden="false" customHeight="false" outlineLevel="0" collapsed="false">
      <c r="A560" s="144"/>
      <c r="B560" s="145"/>
      <c r="C560" s="146"/>
      <c r="D560" s="147"/>
      <c r="E560" s="148"/>
      <c r="F560" s="148"/>
      <c r="G560" s="148"/>
    </row>
    <row r="561" customFormat="false" ht="15" hidden="false" customHeight="false" outlineLevel="0" collapsed="false">
      <c r="A561" s="144"/>
      <c r="B561" s="145"/>
      <c r="C561" s="146"/>
      <c r="D561" s="147"/>
      <c r="E561" s="148"/>
      <c r="F561" s="148"/>
      <c r="G561" s="148"/>
    </row>
    <row r="562" customFormat="false" ht="15" hidden="false" customHeight="false" outlineLevel="0" collapsed="false">
      <c r="A562" s="144"/>
      <c r="B562" s="145"/>
      <c r="C562" s="146"/>
      <c r="D562" s="147"/>
      <c r="E562" s="148"/>
      <c r="F562" s="148"/>
      <c r="G562" s="148"/>
    </row>
    <row r="563" customFormat="false" ht="15" hidden="false" customHeight="false" outlineLevel="0" collapsed="false">
      <c r="A563" s="144"/>
      <c r="B563" s="145"/>
      <c r="C563" s="146"/>
      <c r="D563" s="147"/>
      <c r="E563" s="148"/>
      <c r="F563" s="148"/>
      <c r="G563" s="148"/>
    </row>
    <row r="564" customFormat="false" ht="15" hidden="false" customHeight="false" outlineLevel="0" collapsed="false">
      <c r="A564" s="144"/>
      <c r="B564" s="145"/>
      <c r="C564" s="146"/>
      <c r="D564" s="147"/>
      <c r="E564" s="148"/>
      <c r="F564" s="148"/>
      <c r="G564" s="148"/>
    </row>
    <row r="565" customFormat="false" ht="15" hidden="false" customHeight="false" outlineLevel="0" collapsed="false">
      <c r="A565" s="144"/>
      <c r="B565" s="145"/>
      <c r="C565" s="146"/>
      <c r="D565" s="147"/>
      <c r="E565" s="148"/>
      <c r="F565" s="148"/>
      <c r="G565" s="148"/>
    </row>
    <row r="566" customFormat="false" ht="15" hidden="false" customHeight="false" outlineLevel="0" collapsed="false">
      <c r="A566" s="144"/>
      <c r="B566" s="145"/>
      <c r="C566" s="146"/>
      <c r="D566" s="147"/>
      <c r="E566" s="148"/>
      <c r="F566" s="148"/>
      <c r="G566" s="148"/>
    </row>
    <row r="567" customFormat="false" ht="15" hidden="false" customHeight="false" outlineLevel="0" collapsed="false">
      <c r="A567" s="144"/>
      <c r="B567" s="145"/>
      <c r="C567" s="146"/>
      <c r="D567" s="147"/>
      <c r="E567" s="148"/>
      <c r="F567" s="148"/>
      <c r="G567" s="148"/>
    </row>
    <row r="568" customFormat="false" ht="15" hidden="false" customHeight="false" outlineLevel="0" collapsed="false">
      <c r="A568" s="144"/>
      <c r="B568" s="145"/>
      <c r="C568" s="146"/>
      <c r="D568" s="147"/>
      <c r="E568" s="148"/>
      <c r="F568" s="148"/>
      <c r="G568" s="148"/>
    </row>
    <row r="569" customFormat="false" ht="15" hidden="false" customHeight="false" outlineLevel="0" collapsed="false">
      <c r="A569" s="144"/>
      <c r="B569" s="145"/>
      <c r="C569" s="146"/>
      <c r="D569" s="147"/>
      <c r="E569" s="148"/>
      <c r="F569" s="148"/>
      <c r="G569" s="148"/>
    </row>
    <row r="570" customFormat="false" ht="15" hidden="false" customHeight="false" outlineLevel="0" collapsed="false">
      <c r="A570" s="144"/>
      <c r="B570" s="145"/>
      <c r="C570" s="146"/>
      <c r="D570" s="147"/>
      <c r="E570" s="148"/>
      <c r="F570" s="148"/>
      <c r="G570" s="148"/>
    </row>
    <row r="571" customFormat="false" ht="15" hidden="false" customHeight="false" outlineLevel="0" collapsed="false">
      <c r="A571" s="144"/>
      <c r="B571" s="145"/>
      <c r="C571" s="146"/>
      <c r="D571" s="147"/>
      <c r="E571" s="148"/>
      <c r="F571" s="148"/>
      <c r="G571" s="148"/>
    </row>
    <row r="572" customFormat="false" ht="15" hidden="false" customHeight="false" outlineLevel="0" collapsed="false">
      <c r="A572" s="144"/>
      <c r="B572" s="145"/>
      <c r="C572" s="146"/>
      <c r="D572" s="147"/>
      <c r="E572" s="148"/>
      <c r="F572" s="148"/>
      <c r="G572" s="148"/>
    </row>
    <row r="573" customFormat="false" ht="15" hidden="false" customHeight="false" outlineLevel="0" collapsed="false">
      <c r="A573" s="144"/>
      <c r="B573" s="145"/>
      <c r="C573" s="146"/>
      <c r="D573" s="147"/>
      <c r="E573" s="148"/>
      <c r="F573" s="148"/>
      <c r="G573" s="148"/>
    </row>
    <row r="574" customFormat="false" ht="15" hidden="false" customHeight="false" outlineLevel="0" collapsed="false">
      <c r="A574" s="144"/>
      <c r="B574" s="145"/>
      <c r="C574" s="146"/>
      <c r="D574" s="147"/>
      <c r="E574" s="148"/>
      <c r="F574" s="148"/>
      <c r="G574" s="148"/>
    </row>
    <row r="575" customFormat="false" ht="15" hidden="false" customHeight="false" outlineLevel="0" collapsed="false">
      <c r="A575" s="144"/>
      <c r="B575" s="145"/>
      <c r="C575" s="146"/>
      <c r="D575" s="147"/>
      <c r="E575" s="148"/>
      <c r="F575" s="148"/>
      <c r="G575" s="148"/>
    </row>
    <row r="576" customFormat="false" ht="15" hidden="false" customHeight="false" outlineLevel="0" collapsed="false">
      <c r="A576" s="144"/>
      <c r="B576" s="145"/>
      <c r="C576" s="146"/>
      <c r="D576" s="147"/>
      <c r="E576" s="148"/>
      <c r="F576" s="148"/>
      <c r="G576" s="148"/>
    </row>
    <row r="577" customFormat="false" ht="15" hidden="false" customHeight="false" outlineLevel="0" collapsed="false">
      <c r="A577" s="144"/>
      <c r="B577" s="145"/>
      <c r="C577" s="146"/>
      <c r="D577" s="147"/>
      <c r="E577" s="148"/>
      <c r="F577" s="148"/>
      <c r="G577" s="148"/>
    </row>
    <row r="578" customFormat="false" ht="15" hidden="false" customHeight="false" outlineLevel="0" collapsed="false">
      <c r="A578" s="144"/>
      <c r="B578" s="145"/>
      <c r="C578" s="146"/>
      <c r="D578" s="147"/>
      <c r="E578" s="148"/>
      <c r="F578" s="148"/>
      <c r="G578" s="148"/>
    </row>
    <row r="579" customFormat="false" ht="15" hidden="false" customHeight="false" outlineLevel="0" collapsed="false">
      <c r="A579" s="144"/>
      <c r="B579" s="145"/>
      <c r="C579" s="146"/>
      <c r="D579" s="147"/>
      <c r="E579" s="148"/>
      <c r="F579" s="148"/>
      <c r="G579" s="148"/>
    </row>
    <row r="580" customFormat="false" ht="15" hidden="false" customHeight="false" outlineLevel="0" collapsed="false">
      <c r="A580" s="144"/>
      <c r="B580" s="145"/>
      <c r="C580" s="146"/>
      <c r="D580" s="147"/>
      <c r="E580" s="148"/>
      <c r="F580" s="148"/>
      <c r="G580" s="148"/>
    </row>
    <row r="581" customFormat="false" ht="15" hidden="false" customHeight="false" outlineLevel="0" collapsed="false">
      <c r="A581" s="144"/>
      <c r="B581" s="145"/>
      <c r="C581" s="146"/>
      <c r="D581" s="147"/>
      <c r="E581" s="148"/>
      <c r="F581" s="148"/>
      <c r="G581" s="148"/>
    </row>
    <row r="582" customFormat="false" ht="15" hidden="false" customHeight="false" outlineLevel="0" collapsed="false">
      <c r="A582" s="144"/>
      <c r="B582" s="145"/>
      <c r="C582" s="146"/>
      <c r="D582" s="147"/>
      <c r="E582" s="148"/>
      <c r="F582" s="148"/>
      <c r="G582" s="148"/>
    </row>
    <row r="583" customFormat="false" ht="15" hidden="false" customHeight="false" outlineLevel="0" collapsed="false">
      <c r="A583" s="144"/>
      <c r="B583" s="145"/>
      <c r="C583" s="146"/>
      <c r="D583" s="147"/>
      <c r="E583" s="148"/>
      <c r="F583" s="148"/>
      <c r="G583" s="148"/>
    </row>
    <row r="584" customFormat="false" ht="15" hidden="false" customHeight="false" outlineLevel="0" collapsed="false">
      <c r="A584" s="144"/>
      <c r="B584" s="145"/>
      <c r="C584" s="146"/>
      <c r="D584" s="147"/>
      <c r="E584" s="148"/>
      <c r="F584" s="148"/>
      <c r="G584" s="148"/>
    </row>
    <row r="585" customFormat="false" ht="15" hidden="false" customHeight="false" outlineLevel="0" collapsed="false">
      <c r="A585" s="144"/>
      <c r="B585" s="145"/>
      <c r="C585" s="146"/>
      <c r="D585" s="147"/>
      <c r="E585" s="148"/>
      <c r="F585" s="148"/>
      <c r="G585" s="148"/>
    </row>
    <row r="586" customFormat="false" ht="15" hidden="false" customHeight="false" outlineLevel="0" collapsed="false">
      <c r="A586" s="144"/>
      <c r="B586" s="145"/>
      <c r="C586" s="146"/>
      <c r="D586" s="147"/>
      <c r="E586" s="148"/>
      <c r="F586" s="148"/>
      <c r="G586" s="148"/>
    </row>
    <row r="587" customFormat="false" ht="15" hidden="false" customHeight="false" outlineLevel="0" collapsed="false">
      <c r="A587" s="144"/>
      <c r="B587" s="145"/>
      <c r="C587" s="146"/>
      <c r="D587" s="147"/>
      <c r="E587" s="148"/>
      <c r="F587" s="148"/>
      <c r="G587" s="148"/>
    </row>
    <row r="588" customFormat="false" ht="15" hidden="false" customHeight="false" outlineLevel="0" collapsed="false">
      <c r="A588" s="144"/>
      <c r="B588" s="145"/>
      <c r="C588" s="146"/>
      <c r="D588" s="147"/>
      <c r="E588" s="148"/>
      <c r="F588" s="148"/>
      <c r="G588" s="148"/>
    </row>
    <row r="589" customFormat="false" ht="15" hidden="false" customHeight="false" outlineLevel="0" collapsed="false">
      <c r="A589" s="144"/>
      <c r="B589" s="145"/>
      <c r="C589" s="146"/>
      <c r="D589" s="147"/>
      <c r="E589" s="148"/>
      <c r="F589" s="148"/>
      <c r="G589" s="148"/>
    </row>
    <row r="590" customFormat="false" ht="15" hidden="false" customHeight="false" outlineLevel="0" collapsed="false">
      <c r="A590" s="144"/>
      <c r="B590" s="145"/>
      <c r="C590" s="146"/>
      <c r="D590" s="147"/>
      <c r="E590" s="148"/>
      <c r="F590" s="148"/>
      <c r="G590" s="148"/>
    </row>
    <row r="591" customFormat="false" ht="15" hidden="false" customHeight="false" outlineLevel="0" collapsed="false">
      <c r="A591" s="144"/>
      <c r="B591" s="145"/>
      <c r="C591" s="146"/>
      <c r="D591" s="147"/>
      <c r="E591" s="148"/>
      <c r="F591" s="148"/>
      <c r="G591" s="148"/>
    </row>
    <row r="592" customFormat="false" ht="15" hidden="false" customHeight="false" outlineLevel="0" collapsed="false">
      <c r="A592" s="144"/>
      <c r="B592" s="145"/>
      <c r="C592" s="146"/>
      <c r="D592" s="147"/>
      <c r="E592" s="148"/>
      <c r="F592" s="148"/>
      <c r="G592" s="148"/>
    </row>
    <row r="593" customFormat="false" ht="15" hidden="false" customHeight="false" outlineLevel="0" collapsed="false">
      <c r="A593" s="144"/>
      <c r="B593" s="145"/>
      <c r="C593" s="146"/>
      <c r="D593" s="147"/>
      <c r="E593" s="148"/>
      <c r="F593" s="148"/>
      <c r="G593" s="148"/>
    </row>
    <row r="594" customFormat="false" ht="15" hidden="false" customHeight="false" outlineLevel="0" collapsed="false">
      <c r="A594" s="144"/>
      <c r="B594" s="145"/>
      <c r="C594" s="146"/>
      <c r="D594" s="147"/>
      <c r="E594" s="148"/>
      <c r="F594" s="148"/>
      <c r="G594" s="148"/>
    </row>
    <row r="595" customFormat="false" ht="15" hidden="false" customHeight="false" outlineLevel="0" collapsed="false">
      <c r="A595" s="144"/>
      <c r="B595" s="145"/>
      <c r="C595" s="146"/>
      <c r="D595" s="147"/>
      <c r="E595" s="148"/>
      <c r="F595" s="148"/>
      <c r="G595" s="148"/>
    </row>
    <row r="596" customFormat="false" ht="15" hidden="false" customHeight="false" outlineLevel="0" collapsed="false">
      <c r="A596" s="144"/>
      <c r="B596" s="145"/>
      <c r="C596" s="146"/>
      <c r="D596" s="147"/>
      <c r="E596" s="148"/>
      <c r="F596" s="148"/>
      <c r="G596" s="148"/>
    </row>
    <row r="597" customFormat="false" ht="15" hidden="false" customHeight="false" outlineLevel="0" collapsed="false">
      <c r="A597" s="144"/>
      <c r="B597" s="145"/>
      <c r="C597" s="146"/>
      <c r="D597" s="147"/>
      <c r="E597" s="148"/>
      <c r="F597" s="148"/>
      <c r="G597" s="148"/>
    </row>
    <row r="598" customFormat="false" ht="15" hidden="false" customHeight="false" outlineLevel="0" collapsed="false">
      <c r="A598" s="144"/>
      <c r="B598" s="145"/>
      <c r="C598" s="146"/>
      <c r="D598" s="147"/>
      <c r="E598" s="148"/>
      <c r="F598" s="148"/>
      <c r="G598" s="148"/>
    </row>
    <row r="599" customFormat="false" ht="15" hidden="false" customHeight="false" outlineLevel="0" collapsed="false">
      <c r="A599" s="144"/>
      <c r="B599" s="145"/>
      <c r="C599" s="146"/>
      <c r="D599" s="147"/>
      <c r="E599" s="148"/>
      <c r="F599" s="148"/>
      <c r="G599" s="148"/>
    </row>
    <row r="600" customFormat="false" ht="15" hidden="false" customHeight="false" outlineLevel="0" collapsed="false">
      <c r="A600" s="144"/>
      <c r="B600" s="145"/>
      <c r="C600" s="146"/>
      <c r="D600" s="147"/>
      <c r="E600" s="148"/>
      <c r="F600" s="148"/>
      <c r="G600" s="148"/>
    </row>
    <row r="601" customFormat="false" ht="15" hidden="false" customHeight="false" outlineLevel="0" collapsed="false">
      <c r="A601" s="144"/>
      <c r="B601" s="145"/>
      <c r="C601" s="146"/>
      <c r="D601" s="147"/>
      <c r="E601" s="148"/>
      <c r="F601" s="148"/>
      <c r="G601" s="148"/>
    </row>
    <row r="602" customFormat="false" ht="15" hidden="false" customHeight="false" outlineLevel="0" collapsed="false">
      <c r="A602" s="144"/>
      <c r="B602" s="145"/>
      <c r="C602" s="146"/>
      <c r="D602" s="147"/>
      <c r="E602" s="148"/>
      <c r="F602" s="148"/>
      <c r="G602" s="148"/>
    </row>
    <row r="603" customFormat="false" ht="15" hidden="false" customHeight="false" outlineLevel="0" collapsed="false">
      <c r="A603" s="144"/>
      <c r="B603" s="145"/>
      <c r="C603" s="146"/>
      <c r="D603" s="147"/>
      <c r="E603" s="148"/>
      <c r="F603" s="148"/>
      <c r="G603" s="148"/>
    </row>
    <row r="604" customFormat="false" ht="15" hidden="false" customHeight="false" outlineLevel="0" collapsed="false">
      <c r="A604" s="144"/>
      <c r="B604" s="145"/>
      <c r="C604" s="146"/>
      <c r="D604" s="147"/>
      <c r="E604" s="148"/>
      <c r="F604" s="148"/>
      <c r="G604" s="148"/>
    </row>
    <row r="605" customFormat="false" ht="15" hidden="false" customHeight="false" outlineLevel="0" collapsed="false">
      <c r="A605" s="144"/>
      <c r="B605" s="145"/>
      <c r="C605" s="146"/>
      <c r="D605" s="147"/>
      <c r="E605" s="148"/>
      <c r="F605" s="148"/>
      <c r="G605" s="148"/>
    </row>
    <row r="606" customFormat="false" ht="15" hidden="false" customHeight="false" outlineLevel="0" collapsed="false">
      <c r="A606" s="144"/>
      <c r="B606" s="145"/>
      <c r="C606" s="146"/>
      <c r="D606" s="147"/>
      <c r="E606" s="148"/>
      <c r="F606" s="148"/>
      <c r="G606" s="148"/>
    </row>
    <row r="607" customFormat="false" ht="15" hidden="false" customHeight="false" outlineLevel="0" collapsed="false">
      <c r="A607" s="144"/>
      <c r="B607" s="145"/>
      <c r="C607" s="146"/>
      <c r="D607" s="147"/>
      <c r="E607" s="148"/>
      <c r="F607" s="148"/>
      <c r="G607" s="148"/>
    </row>
    <row r="608" customFormat="false" ht="15" hidden="false" customHeight="false" outlineLevel="0" collapsed="false">
      <c r="A608" s="144"/>
      <c r="B608" s="145"/>
      <c r="C608" s="146"/>
      <c r="D608" s="147"/>
      <c r="E608" s="148"/>
      <c r="F608" s="148"/>
      <c r="G608" s="148"/>
    </row>
    <row r="609" customFormat="false" ht="15" hidden="false" customHeight="false" outlineLevel="0" collapsed="false">
      <c r="A609" s="144"/>
      <c r="B609" s="145"/>
      <c r="C609" s="146"/>
      <c r="D609" s="147"/>
      <c r="E609" s="148"/>
      <c r="F609" s="148"/>
      <c r="G609" s="148"/>
    </row>
    <row r="610" customFormat="false" ht="15" hidden="false" customHeight="false" outlineLevel="0" collapsed="false">
      <c r="A610" s="144"/>
      <c r="B610" s="145"/>
      <c r="C610" s="146"/>
      <c r="D610" s="147"/>
      <c r="E610" s="148"/>
      <c r="F610" s="148"/>
      <c r="G610" s="148"/>
    </row>
    <row r="611" customFormat="false" ht="15" hidden="false" customHeight="false" outlineLevel="0" collapsed="false">
      <c r="A611" s="144"/>
      <c r="B611" s="145"/>
      <c r="C611" s="146"/>
      <c r="D611" s="147"/>
      <c r="E611" s="148"/>
      <c r="F611" s="148"/>
      <c r="G611" s="148"/>
    </row>
    <row r="612" customFormat="false" ht="15" hidden="false" customHeight="false" outlineLevel="0" collapsed="false">
      <c r="A612" s="144"/>
      <c r="B612" s="145"/>
      <c r="C612" s="146"/>
      <c r="D612" s="147"/>
      <c r="E612" s="148"/>
      <c r="F612" s="148"/>
      <c r="G612" s="148"/>
    </row>
    <row r="613" customFormat="false" ht="15" hidden="false" customHeight="false" outlineLevel="0" collapsed="false">
      <c r="A613" s="144"/>
      <c r="B613" s="145"/>
      <c r="C613" s="146"/>
      <c r="D613" s="147"/>
      <c r="E613" s="148"/>
      <c r="F613" s="148"/>
      <c r="G613" s="148"/>
    </row>
    <row r="614" customFormat="false" ht="15" hidden="false" customHeight="false" outlineLevel="0" collapsed="false">
      <c r="A614" s="144"/>
      <c r="B614" s="145"/>
      <c r="C614" s="146"/>
      <c r="D614" s="147"/>
      <c r="E614" s="148"/>
      <c r="F614" s="148"/>
      <c r="G614" s="148"/>
    </row>
    <row r="615" customFormat="false" ht="15" hidden="false" customHeight="false" outlineLevel="0" collapsed="false">
      <c r="A615" s="144"/>
      <c r="B615" s="145"/>
      <c r="C615" s="146"/>
      <c r="D615" s="147"/>
      <c r="E615" s="148"/>
      <c r="F615" s="148"/>
      <c r="G615" s="148"/>
    </row>
    <row r="616" customFormat="false" ht="15" hidden="false" customHeight="false" outlineLevel="0" collapsed="false">
      <c r="A616" s="144"/>
      <c r="B616" s="145"/>
      <c r="C616" s="146"/>
      <c r="D616" s="147"/>
      <c r="E616" s="148"/>
      <c r="F616" s="148"/>
      <c r="G616" s="148"/>
    </row>
    <row r="617" customFormat="false" ht="15" hidden="false" customHeight="false" outlineLevel="0" collapsed="false">
      <c r="A617" s="144"/>
      <c r="B617" s="145"/>
      <c r="C617" s="146"/>
      <c r="D617" s="147"/>
      <c r="E617" s="148"/>
      <c r="F617" s="148"/>
      <c r="G617" s="148"/>
    </row>
    <row r="618" customFormat="false" ht="15" hidden="false" customHeight="false" outlineLevel="0" collapsed="false">
      <c r="A618" s="144"/>
      <c r="B618" s="145"/>
      <c r="C618" s="146"/>
      <c r="D618" s="147"/>
      <c r="E618" s="148"/>
      <c r="F618" s="148"/>
      <c r="G618" s="148"/>
    </row>
    <row r="619" customFormat="false" ht="15" hidden="false" customHeight="false" outlineLevel="0" collapsed="false">
      <c r="A619" s="144"/>
      <c r="B619" s="145"/>
      <c r="C619" s="146"/>
      <c r="D619" s="147"/>
      <c r="E619" s="148"/>
      <c r="F619" s="148"/>
      <c r="G619" s="148"/>
    </row>
    <row r="620" customFormat="false" ht="15" hidden="false" customHeight="false" outlineLevel="0" collapsed="false">
      <c r="A620" s="144"/>
      <c r="B620" s="145"/>
      <c r="C620" s="146"/>
      <c r="D620" s="147"/>
      <c r="E620" s="148"/>
      <c r="F620" s="148"/>
      <c r="G620" s="148"/>
    </row>
    <row r="621" customFormat="false" ht="15" hidden="false" customHeight="false" outlineLevel="0" collapsed="false">
      <c r="A621" s="144"/>
      <c r="B621" s="145"/>
      <c r="C621" s="146"/>
      <c r="D621" s="147"/>
      <c r="E621" s="148"/>
      <c r="F621" s="148"/>
      <c r="G621" s="148"/>
    </row>
    <row r="622" customFormat="false" ht="15" hidden="false" customHeight="false" outlineLevel="0" collapsed="false">
      <c r="A622" s="144"/>
      <c r="B622" s="145"/>
      <c r="C622" s="146"/>
      <c r="D622" s="147"/>
      <c r="E622" s="148"/>
      <c r="F622" s="148"/>
      <c r="G622" s="148"/>
    </row>
    <row r="623" customFormat="false" ht="15" hidden="false" customHeight="false" outlineLevel="0" collapsed="false">
      <c r="A623" s="144"/>
      <c r="B623" s="145"/>
      <c r="C623" s="146"/>
      <c r="D623" s="147"/>
      <c r="E623" s="148"/>
      <c r="F623" s="148"/>
      <c r="G623" s="148"/>
    </row>
    <row r="624" customFormat="false" ht="15" hidden="false" customHeight="false" outlineLevel="0" collapsed="false">
      <c r="A624" s="144"/>
      <c r="B624" s="145"/>
      <c r="C624" s="146"/>
      <c r="D624" s="147"/>
      <c r="E624" s="148"/>
      <c r="F624" s="148"/>
      <c r="G624" s="148"/>
    </row>
    <row r="625" customFormat="false" ht="15" hidden="false" customHeight="false" outlineLevel="0" collapsed="false">
      <c r="A625" s="144"/>
      <c r="B625" s="145"/>
      <c r="C625" s="146"/>
      <c r="D625" s="147"/>
      <c r="E625" s="148"/>
      <c r="F625" s="148"/>
      <c r="G625" s="148"/>
    </row>
    <row r="626" customFormat="false" ht="15" hidden="false" customHeight="false" outlineLevel="0" collapsed="false">
      <c r="A626" s="144"/>
      <c r="B626" s="145"/>
      <c r="C626" s="146"/>
      <c r="D626" s="147"/>
      <c r="E626" s="148"/>
      <c r="F626" s="148"/>
      <c r="G626" s="148"/>
    </row>
    <row r="627" customFormat="false" ht="15" hidden="false" customHeight="false" outlineLevel="0" collapsed="false">
      <c r="A627" s="144"/>
      <c r="B627" s="145"/>
      <c r="C627" s="146"/>
      <c r="D627" s="147"/>
      <c r="E627" s="148"/>
      <c r="F627" s="148"/>
      <c r="G627" s="148"/>
    </row>
    <row r="628" customFormat="false" ht="15" hidden="false" customHeight="false" outlineLevel="0" collapsed="false">
      <c r="A628" s="144"/>
      <c r="B628" s="145"/>
      <c r="C628" s="146"/>
      <c r="D628" s="147"/>
      <c r="E628" s="148"/>
      <c r="F628" s="148"/>
      <c r="G628" s="148"/>
    </row>
    <row r="629" customFormat="false" ht="15" hidden="false" customHeight="false" outlineLevel="0" collapsed="false">
      <c r="A629" s="144"/>
      <c r="B629" s="145"/>
      <c r="C629" s="146"/>
      <c r="D629" s="147"/>
      <c r="E629" s="148"/>
      <c r="F629" s="148"/>
      <c r="G629" s="148"/>
    </row>
    <row r="630" customFormat="false" ht="15" hidden="false" customHeight="false" outlineLevel="0" collapsed="false">
      <c r="A630" s="144"/>
      <c r="B630" s="145"/>
      <c r="C630" s="146"/>
      <c r="D630" s="147"/>
      <c r="E630" s="148"/>
      <c r="F630" s="148"/>
      <c r="G630" s="148"/>
    </row>
    <row r="631" customFormat="false" ht="15" hidden="false" customHeight="false" outlineLevel="0" collapsed="false">
      <c r="A631" s="144"/>
      <c r="B631" s="145"/>
      <c r="C631" s="146"/>
      <c r="D631" s="147"/>
      <c r="E631" s="148"/>
      <c r="F631" s="148"/>
      <c r="G631" s="148"/>
    </row>
    <row r="632" customFormat="false" ht="15" hidden="false" customHeight="false" outlineLevel="0" collapsed="false">
      <c r="A632" s="144"/>
      <c r="B632" s="145"/>
      <c r="C632" s="146"/>
      <c r="D632" s="147"/>
      <c r="E632" s="148"/>
      <c r="F632" s="148"/>
      <c r="G632" s="148"/>
    </row>
    <row r="633" customFormat="false" ht="15" hidden="false" customHeight="false" outlineLevel="0" collapsed="false">
      <c r="A633" s="144"/>
      <c r="B633" s="145"/>
      <c r="C633" s="146"/>
      <c r="D633" s="147"/>
      <c r="E633" s="148"/>
      <c r="F633" s="148"/>
      <c r="G633" s="148"/>
    </row>
    <row r="634" customFormat="false" ht="15" hidden="false" customHeight="false" outlineLevel="0" collapsed="false">
      <c r="A634" s="144"/>
      <c r="B634" s="145"/>
      <c r="C634" s="146"/>
      <c r="D634" s="147"/>
      <c r="E634" s="148"/>
      <c r="F634" s="148"/>
      <c r="G634" s="148"/>
    </row>
    <row r="635" customFormat="false" ht="15" hidden="false" customHeight="false" outlineLevel="0" collapsed="false">
      <c r="A635" s="144"/>
      <c r="B635" s="145"/>
      <c r="C635" s="146"/>
      <c r="D635" s="147"/>
      <c r="E635" s="148"/>
      <c r="F635" s="148"/>
      <c r="G635" s="148"/>
    </row>
    <row r="636" customFormat="false" ht="15" hidden="false" customHeight="false" outlineLevel="0" collapsed="false">
      <c r="A636" s="144"/>
      <c r="B636" s="145"/>
      <c r="C636" s="146"/>
      <c r="D636" s="147"/>
      <c r="E636" s="148"/>
      <c r="F636" s="148"/>
      <c r="G636" s="148"/>
    </row>
    <row r="637" customFormat="false" ht="15" hidden="false" customHeight="false" outlineLevel="0" collapsed="false">
      <c r="A637" s="144"/>
      <c r="B637" s="145"/>
      <c r="C637" s="146"/>
      <c r="D637" s="147"/>
      <c r="E637" s="148"/>
      <c r="F637" s="148"/>
      <c r="G637" s="148"/>
    </row>
    <row r="638" customFormat="false" ht="15" hidden="false" customHeight="false" outlineLevel="0" collapsed="false">
      <c r="A638" s="144"/>
      <c r="B638" s="145"/>
      <c r="C638" s="146"/>
      <c r="D638" s="147"/>
      <c r="E638" s="148"/>
      <c r="F638" s="148"/>
      <c r="G638" s="148"/>
    </row>
    <row r="639" customFormat="false" ht="15" hidden="false" customHeight="false" outlineLevel="0" collapsed="false">
      <c r="A639" s="144"/>
      <c r="B639" s="145"/>
      <c r="C639" s="146"/>
      <c r="D639" s="147"/>
      <c r="E639" s="148"/>
      <c r="F639" s="148"/>
      <c r="G639" s="148"/>
    </row>
    <row r="640" customFormat="false" ht="15" hidden="false" customHeight="false" outlineLevel="0" collapsed="false">
      <c r="A640" s="144"/>
      <c r="B640" s="145"/>
      <c r="C640" s="146"/>
      <c r="D640" s="147"/>
      <c r="E640" s="148"/>
      <c r="F640" s="148"/>
      <c r="G640" s="148"/>
    </row>
    <row r="641" customFormat="false" ht="15" hidden="false" customHeight="false" outlineLevel="0" collapsed="false">
      <c r="A641" s="144"/>
      <c r="B641" s="145"/>
      <c r="C641" s="146"/>
      <c r="D641" s="147"/>
      <c r="E641" s="148"/>
      <c r="F641" s="148"/>
      <c r="G641" s="148"/>
    </row>
    <row r="642" customFormat="false" ht="15" hidden="false" customHeight="false" outlineLevel="0" collapsed="false">
      <c r="A642" s="144"/>
      <c r="B642" s="145"/>
      <c r="C642" s="146"/>
      <c r="D642" s="147"/>
      <c r="E642" s="148"/>
      <c r="F642" s="148"/>
      <c r="G642" s="148"/>
    </row>
    <row r="643" customFormat="false" ht="15" hidden="false" customHeight="false" outlineLevel="0" collapsed="false">
      <c r="A643" s="144"/>
      <c r="B643" s="145"/>
      <c r="C643" s="146"/>
      <c r="D643" s="147"/>
      <c r="E643" s="148"/>
      <c r="F643" s="148"/>
      <c r="G643" s="148"/>
    </row>
    <row r="644" customFormat="false" ht="15" hidden="false" customHeight="false" outlineLevel="0" collapsed="false">
      <c r="A644" s="144"/>
      <c r="B644" s="145"/>
      <c r="C644" s="146"/>
      <c r="D644" s="147"/>
      <c r="E644" s="148"/>
      <c r="F644" s="148"/>
      <c r="G644" s="148"/>
    </row>
    <row r="645" customFormat="false" ht="15" hidden="false" customHeight="false" outlineLevel="0" collapsed="false">
      <c r="A645" s="144"/>
      <c r="B645" s="145"/>
      <c r="C645" s="146"/>
      <c r="D645" s="147"/>
      <c r="E645" s="148"/>
      <c r="F645" s="148"/>
      <c r="G645" s="148"/>
    </row>
    <row r="646" customFormat="false" ht="15" hidden="false" customHeight="false" outlineLevel="0" collapsed="false">
      <c r="A646" s="144"/>
      <c r="B646" s="145"/>
      <c r="C646" s="146"/>
      <c r="D646" s="147"/>
      <c r="E646" s="148"/>
      <c r="F646" s="148"/>
      <c r="G646" s="148"/>
    </row>
    <row r="647" customFormat="false" ht="15" hidden="false" customHeight="false" outlineLevel="0" collapsed="false">
      <c r="A647" s="144"/>
      <c r="B647" s="145"/>
      <c r="C647" s="146"/>
      <c r="D647" s="147"/>
      <c r="E647" s="148"/>
      <c r="F647" s="148"/>
      <c r="G647" s="148"/>
    </row>
    <row r="648" customFormat="false" ht="15" hidden="false" customHeight="false" outlineLevel="0" collapsed="false">
      <c r="A648" s="144"/>
      <c r="B648" s="145"/>
      <c r="C648" s="146"/>
      <c r="D648" s="147"/>
      <c r="E648" s="148"/>
      <c r="F648" s="148"/>
      <c r="G648" s="148"/>
    </row>
    <row r="649" customFormat="false" ht="15" hidden="false" customHeight="false" outlineLevel="0" collapsed="false">
      <c r="A649" s="144"/>
      <c r="B649" s="145"/>
      <c r="C649" s="146"/>
      <c r="D649" s="147"/>
      <c r="E649" s="148"/>
      <c r="F649" s="148"/>
      <c r="G649" s="148"/>
    </row>
    <row r="650" customFormat="false" ht="15" hidden="false" customHeight="false" outlineLevel="0" collapsed="false">
      <c r="A650" s="144"/>
      <c r="B650" s="145"/>
      <c r="C650" s="146"/>
      <c r="D650" s="147"/>
      <c r="E650" s="148"/>
      <c r="F650" s="148"/>
      <c r="G650" s="148"/>
    </row>
    <row r="651" customFormat="false" ht="15" hidden="false" customHeight="false" outlineLevel="0" collapsed="false">
      <c r="A651" s="144"/>
      <c r="B651" s="145"/>
      <c r="C651" s="146"/>
      <c r="D651" s="147"/>
      <c r="E651" s="148"/>
      <c r="F651" s="148"/>
      <c r="G651" s="148"/>
    </row>
    <row r="652" customFormat="false" ht="15" hidden="false" customHeight="false" outlineLevel="0" collapsed="false">
      <c r="A652" s="144"/>
      <c r="B652" s="145"/>
      <c r="C652" s="146"/>
      <c r="D652" s="147"/>
      <c r="E652" s="148"/>
      <c r="F652" s="148"/>
      <c r="G652" s="148"/>
    </row>
    <row r="653" customFormat="false" ht="15" hidden="false" customHeight="false" outlineLevel="0" collapsed="false">
      <c r="A653" s="144"/>
      <c r="B653" s="145"/>
      <c r="C653" s="146"/>
      <c r="D653" s="147"/>
      <c r="E653" s="148"/>
      <c r="F653" s="148"/>
      <c r="G653" s="148"/>
    </row>
    <row r="654" customFormat="false" ht="15" hidden="false" customHeight="false" outlineLevel="0" collapsed="false">
      <c r="A654" s="144"/>
      <c r="B654" s="145"/>
      <c r="C654" s="146"/>
      <c r="D654" s="147"/>
      <c r="E654" s="148"/>
      <c r="F654" s="148"/>
      <c r="G654" s="148"/>
    </row>
    <row r="655" customFormat="false" ht="15" hidden="false" customHeight="false" outlineLevel="0" collapsed="false">
      <c r="A655" s="144"/>
      <c r="B655" s="145"/>
      <c r="C655" s="146"/>
      <c r="D655" s="147"/>
      <c r="E655" s="148"/>
      <c r="F655" s="148"/>
      <c r="G655" s="148"/>
    </row>
    <row r="656" customFormat="false" ht="15" hidden="false" customHeight="false" outlineLevel="0" collapsed="false">
      <c r="A656" s="144"/>
      <c r="B656" s="145"/>
      <c r="C656" s="146"/>
      <c r="D656" s="147"/>
      <c r="E656" s="148"/>
      <c r="F656" s="148"/>
      <c r="G656" s="148"/>
    </row>
    <row r="657" customFormat="false" ht="15" hidden="false" customHeight="false" outlineLevel="0" collapsed="false">
      <c r="A657" s="144"/>
      <c r="B657" s="145"/>
      <c r="C657" s="146"/>
      <c r="D657" s="147"/>
      <c r="E657" s="148"/>
      <c r="F657" s="148"/>
      <c r="G657" s="148"/>
    </row>
    <row r="658" customFormat="false" ht="15" hidden="false" customHeight="false" outlineLevel="0" collapsed="false">
      <c r="A658" s="144"/>
      <c r="B658" s="145"/>
      <c r="C658" s="146"/>
      <c r="D658" s="147"/>
      <c r="E658" s="148"/>
      <c r="F658" s="148"/>
      <c r="G658" s="148"/>
    </row>
    <row r="659" customFormat="false" ht="15" hidden="false" customHeight="false" outlineLevel="0" collapsed="false">
      <c r="A659" s="144"/>
      <c r="B659" s="145"/>
      <c r="C659" s="146"/>
      <c r="D659" s="147"/>
      <c r="E659" s="148"/>
      <c r="F659" s="148"/>
      <c r="G659" s="148"/>
    </row>
    <row r="660" customFormat="false" ht="15" hidden="false" customHeight="false" outlineLevel="0" collapsed="false">
      <c r="A660" s="144"/>
      <c r="B660" s="145"/>
      <c r="C660" s="146"/>
      <c r="D660" s="147"/>
      <c r="E660" s="148"/>
      <c r="F660" s="148"/>
      <c r="G660" s="148"/>
    </row>
    <row r="661" customFormat="false" ht="15" hidden="false" customHeight="false" outlineLevel="0" collapsed="false">
      <c r="A661" s="144"/>
      <c r="B661" s="145"/>
      <c r="C661" s="146"/>
      <c r="D661" s="147"/>
      <c r="E661" s="148"/>
      <c r="F661" s="148"/>
      <c r="G661" s="148"/>
    </row>
    <row r="662" customFormat="false" ht="15" hidden="false" customHeight="false" outlineLevel="0" collapsed="false">
      <c r="A662" s="144"/>
      <c r="B662" s="145"/>
      <c r="C662" s="146"/>
      <c r="D662" s="147"/>
      <c r="E662" s="148"/>
      <c r="F662" s="148"/>
      <c r="G662" s="148"/>
    </row>
    <row r="663" customFormat="false" ht="15" hidden="false" customHeight="false" outlineLevel="0" collapsed="false">
      <c r="A663" s="144"/>
      <c r="B663" s="145"/>
      <c r="C663" s="146"/>
      <c r="D663" s="147"/>
      <c r="E663" s="148"/>
      <c r="F663" s="148"/>
      <c r="G663" s="148"/>
    </row>
    <row r="664" customFormat="false" ht="15" hidden="false" customHeight="false" outlineLevel="0" collapsed="false">
      <c r="A664" s="144"/>
      <c r="B664" s="145"/>
      <c r="C664" s="146"/>
      <c r="D664" s="147"/>
      <c r="E664" s="148"/>
      <c r="F664" s="148"/>
      <c r="G664" s="148"/>
    </row>
    <row r="665" customFormat="false" ht="15" hidden="false" customHeight="false" outlineLevel="0" collapsed="false">
      <c r="A665" s="144"/>
      <c r="B665" s="145"/>
      <c r="C665" s="146"/>
      <c r="D665" s="147"/>
      <c r="E665" s="148"/>
      <c r="F665" s="148"/>
      <c r="G665" s="148"/>
    </row>
    <row r="666" customFormat="false" ht="15" hidden="false" customHeight="false" outlineLevel="0" collapsed="false">
      <c r="A666" s="144"/>
      <c r="B666" s="145"/>
      <c r="C666" s="146"/>
      <c r="D666" s="147"/>
      <c r="E666" s="148"/>
      <c r="F666" s="148"/>
      <c r="G666" s="148"/>
    </row>
    <row r="667" customFormat="false" ht="15" hidden="false" customHeight="false" outlineLevel="0" collapsed="false">
      <c r="A667" s="144"/>
      <c r="B667" s="145"/>
      <c r="C667" s="146"/>
      <c r="D667" s="147"/>
      <c r="E667" s="148"/>
      <c r="F667" s="148"/>
      <c r="G667" s="148"/>
    </row>
    <row r="668" customFormat="false" ht="15" hidden="false" customHeight="false" outlineLevel="0" collapsed="false">
      <c r="A668" s="144"/>
      <c r="B668" s="145"/>
      <c r="C668" s="146"/>
      <c r="D668" s="147"/>
      <c r="E668" s="148"/>
      <c r="F668" s="148"/>
      <c r="G668" s="148"/>
    </row>
    <row r="669" customFormat="false" ht="15" hidden="false" customHeight="false" outlineLevel="0" collapsed="false">
      <c r="A669" s="144"/>
      <c r="B669" s="145"/>
      <c r="C669" s="146"/>
      <c r="D669" s="147"/>
      <c r="E669" s="148"/>
      <c r="F669" s="148"/>
      <c r="G669" s="148"/>
    </row>
    <row r="670" customFormat="false" ht="15" hidden="false" customHeight="false" outlineLevel="0" collapsed="false">
      <c r="A670" s="144"/>
      <c r="B670" s="145"/>
      <c r="C670" s="146"/>
      <c r="D670" s="147"/>
      <c r="E670" s="148"/>
      <c r="F670" s="148"/>
      <c r="G670" s="148"/>
    </row>
    <row r="671" customFormat="false" ht="15" hidden="false" customHeight="false" outlineLevel="0" collapsed="false">
      <c r="A671" s="144"/>
      <c r="B671" s="145"/>
      <c r="C671" s="146"/>
      <c r="D671" s="147"/>
      <c r="E671" s="148"/>
      <c r="F671" s="148"/>
      <c r="G671" s="148"/>
    </row>
    <row r="672" customFormat="false" ht="15" hidden="false" customHeight="false" outlineLevel="0" collapsed="false">
      <c r="A672" s="144"/>
      <c r="B672" s="145"/>
      <c r="C672" s="146"/>
      <c r="D672" s="147"/>
      <c r="E672" s="148"/>
      <c r="F672" s="148"/>
      <c r="G672" s="148"/>
    </row>
    <row r="673" customFormat="false" ht="15" hidden="false" customHeight="false" outlineLevel="0" collapsed="false">
      <c r="A673" s="144"/>
      <c r="B673" s="145"/>
      <c r="C673" s="146"/>
      <c r="D673" s="147"/>
      <c r="E673" s="148"/>
      <c r="F673" s="148"/>
      <c r="G673" s="148"/>
    </row>
    <row r="674" customFormat="false" ht="15" hidden="false" customHeight="false" outlineLevel="0" collapsed="false">
      <c r="A674" s="144"/>
      <c r="B674" s="145"/>
      <c r="C674" s="146"/>
      <c r="D674" s="147"/>
      <c r="E674" s="148"/>
      <c r="F674" s="148"/>
      <c r="G674" s="148"/>
    </row>
    <row r="675" customFormat="false" ht="15" hidden="false" customHeight="false" outlineLevel="0" collapsed="false">
      <c r="A675" s="144"/>
      <c r="B675" s="145"/>
      <c r="C675" s="146"/>
      <c r="D675" s="147"/>
      <c r="E675" s="148"/>
      <c r="F675" s="148"/>
      <c r="G675" s="148"/>
    </row>
    <row r="676" customFormat="false" ht="15" hidden="false" customHeight="false" outlineLevel="0" collapsed="false">
      <c r="A676" s="144"/>
      <c r="B676" s="145"/>
      <c r="C676" s="146"/>
      <c r="D676" s="147"/>
      <c r="E676" s="148"/>
      <c r="F676" s="148"/>
      <c r="G676" s="148"/>
    </row>
    <row r="677" customFormat="false" ht="15" hidden="false" customHeight="false" outlineLevel="0" collapsed="false">
      <c r="A677" s="144"/>
      <c r="B677" s="145"/>
      <c r="C677" s="146"/>
      <c r="D677" s="147"/>
      <c r="E677" s="148"/>
      <c r="F677" s="148"/>
      <c r="G677" s="148"/>
    </row>
    <row r="678" customFormat="false" ht="15" hidden="false" customHeight="false" outlineLevel="0" collapsed="false">
      <c r="A678" s="144"/>
      <c r="B678" s="145"/>
      <c r="C678" s="146"/>
      <c r="D678" s="147"/>
      <c r="E678" s="148"/>
      <c r="F678" s="148"/>
      <c r="G678" s="148"/>
    </row>
    <row r="679" customFormat="false" ht="15" hidden="false" customHeight="false" outlineLevel="0" collapsed="false">
      <c r="A679" s="144"/>
      <c r="B679" s="145"/>
      <c r="C679" s="146"/>
      <c r="D679" s="147"/>
      <c r="E679" s="148"/>
      <c r="F679" s="148"/>
      <c r="G679" s="148"/>
    </row>
    <row r="680" customFormat="false" ht="15" hidden="false" customHeight="false" outlineLevel="0" collapsed="false">
      <c r="A680" s="144"/>
      <c r="B680" s="145"/>
      <c r="C680" s="146"/>
      <c r="D680" s="147"/>
      <c r="E680" s="148"/>
      <c r="F680" s="148"/>
      <c r="G680" s="148"/>
    </row>
    <row r="681" customFormat="false" ht="15" hidden="false" customHeight="false" outlineLevel="0" collapsed="false">
      <c r="A681" s="144"/>
      <c r="B681" s="145"/>
      <c r="C681" s="146"/>
      <c r="D681" s="147"/>
      <c r="E681" s="148"/>
      <c r="F681" s="148"/>
      <c r="G681" s="148"/>
    </row>
    <row r="682" customFormat="false" ht="15" hidden="false" customHeight="false" outlineLevel="0" collapsed="false">
      <c r="A682" s="144"/>
      <c r="B682" s="145"/>
      <c r="C682" s="146"/>
      <c r="D682" s="147"/>
      <c r="E682" s="148"/>
      <c r="F682" s="148"/>
      <c r="G682" s="148"/>
    </row>
    <row r="683" customFormat="false" ht="15" hidden="false" customHeight="false" outlineLevel="0" collapsed="false">
      <c r="A683" s="144"/>
      <c r="B683" s="145"/>
      <c r="C683" s="146"/>
      <c r="D683" s="147"/>
      <c r="E683" s="148"/>
      <c r="F683" s="148"/>
      <c r="G683" s="148"/>
    </row>
    <row r="684" customFormat="false" ht="15" hidden="false" customHeight="false" outlineLevel="0" collapsed="false">
      <c r="A684" s="144"/>
      <c r="B684" s="145"/>
      <c r="C684" s="146"/>
      <c r="D684" s="147"/>
      <c r="E684" s="148"/>
      <c r="F684" s="148"/>
      <c r="G684" s="148"/>
    </row>
    <row r="685" customFormat="false" ht="15" hidden="false" customHeight="false" outlineLevel="0" collapsed="false">
      <c r="A685" s="144"/>
      <c r="B685" s="145"/>
      <c r="C685" s="146"/>
      <c r="D685" s="147"/>
      <c r="E685" s="148"/>
      <c r="F685" s="148"/>
      <c r="G685" s="148"/>
    </row>
    <row r="686" customFormat="false" ht="15" hidden="false" customHeight="false" outlineLevel="0" collapsed="false">
      <c r="A686" s="144"/>
      <c r="B686" s="145"/>
      <c r="C686" s="146"/>
      <c r="D686" s="147"/>
      <c r="E686" s="148"/>
      <c r="F686" s="148"/>
      <c r="G686" s="148"/>
    </row>
    <row r="687" customFormat="false" ht="15" hidden="false" customHeight="false" outlineLevel="0" collapsed="false">
      <c r="A687" s="144"/>
      <c r="B687" s="145"/>
      <c r="C687" s="146"/>
      <c r="D687" s="147"/>
      <c r="E687" s="148"/>
      <c r="F687" s="148"/>
      <c r="G687" s="148"/>
    </row>
    <row r="688" customFormat="false" ht="15" hidden="false" customHeight="false" outlineLevel="0" collapsed="false">
      <c r="A688" s="144"/>
      <c r="B688" s="145"/>
      <c r="C688" s="146"/>
      <c r="D688" s="147"/>
      <c r="E688" s="148"/>
      <c r="F688" s="148"/>
      <c r="G688" s="148"/>
    </row>
    <row r="689" customFormat="false" ht="15" hidden="false" customHeight="false" outlineLevel="0" collapsed="false">
      <c r="A689" s="144"/>
      <c r="B689" s="145"/>
      <c r="C689" s="146"/>
      <c r="D689" s="147"/>
      <c r="E689" s="148"/>
      <c r="F689" s="148"/>
      <c r="G689" s="148"/>
    </row>
    <row r="690" customFormat="false" ht="15" hidden="false" customHeight="false" outlineLevel="0" collapsed="false">
      <c r="A690" s="144"/>
      <c r="B690" s="145"/>
      <c r="C690" s="146"/>
      <c r="D690" s="147"/>
      <c r="E690" s="148"/>
      <c r="F690" s="148"/>
      <c r="G690" s="148"/>
    </row>
    <row r="691" customFormat="false" ht="15" hidden="false" customHeight="false" outlineLevel="0" collapsed="false">
      <c r="A691" s="144"/>
      <c r="B691" s="145"/>
      <c r="C691" s="146"/>
      <c r="D691" s="147"/>
      <c r="E691" s="148"/>
      <c r="F691" s="148"/>
      <c r="G691" s="148"/>
    </row>
    <row r="692" customFormat="false" ht="15" hidden="false" customHeight="false" outlineLevel="0" collapsed="false">
      <c r="A692" s="144"/>
      <c r="B692" s="145"/>
      <c r="C692" s="146"/>
      <c r="D692" s="147"/>
      <c r="E692" s="148"/>
      <c r="F692" s="148"/>
      <c r="G692" s="148"/>
    </row>
    <row r="693" customFormat="false" ht="15" hidden="false" customHeight="false" outlineLevel="0" collapsed="false">
      <c r="A693" s="144"/>
      <c r="B693" s="145"/>
      <c r="C693" s="146"/>
      <c r="D693" s="147"/>
      <c r="E693" s="148"/>
      <c r="F693" s="148"/>
      <c r="G693" s="148"/>
    </row>
    <row r="694" customFormat="false" ht="15" hidden="false" customHeight="false" outlineLevel="0" collapsed="false">
      <c r="A694" s="144"/>
      <c r="B694" s="145"/>
      <c r="C694" s="146"/>
      <c r="D694" s="147"/>
      <c r="E694" s="148"/>
      <c r="F694" s="148"/>
      <c r="G694" s="148"/>
    </row>
    <row r="695" customFormat="false" ht="15" hidden="false" customHeight="false" outlineLevel="0" collapsed="false">
      <c r="A695" s="144"/>
      <c r="B695" s="145"/>
      <c r="C695" s="146"/>
      <c r="D695" s="147"/>
      <c r="E695" s="148"/>
      <c r="F695" s="148"/>
      <c r="G695" s="148"/>
    </row>
    <row r="696" customFormat="false" ht="15" hidden="false" customHeight="false" outlineLevel="0" collapsed="false">
      <c r="A696" s="144"/>
      <c r="B696" s="145"/>
      <c r="C696" s="146"/>
      <c r="D696" s="147"/>
      <c r="E696" s="148"/>
      <c r="F696" s="148"/>
      <c r="G696" s="148"/>
    </row>
    <row r="697" customFormat="false" ht="15" hidden="false" customHeight="false" outlineLevel="0" collapsed="false">
      <c r="A697" s="144"/>
      <c r="B697" s="145"/>
      <c r="C697" s="146"/>
      <c r="D697" s="147"/>
      <c r="E697" s="148"/>
      <c r="F697" s="148"/>
      <c r="G697" s="148"/>
    </row>
    <row r="698" customFormat="false" ht="15" hidden="false" customHeight="false" outlineLevel="0" collapsed="false">
      <c r="A698" s="144"/>
      <c r="B698" s="145"/>
      <c r="C698" s="146"/>
      <c r="D698" s="147"/>
      <c r="E698" s="148"/>
      <c r="F698" s="148"/>
      <c r="G698" s="148"/>
    </row>
    <row r="699" customFormat="false" ht="15" hidden="false" customHeight="false" outlineLevel="0" collapsed="false">
      <c r="A699" s="144"/>
      <c r="B699" s="145"/>
      <c r="C699" s="146"/>
      <c r="D699" s="147"/>
      <c r="E699" s="148"/>
      <c r="F699" s="148"/>
      <c r="G699" s="148"/>
    </row>
    <row r="700" customFormat="false" ht="15" hidden="false" customHeight="false" outlineLevel="0" collapsed="false">
      <c r="A700" s="144"/>
      <c r="B700" s="145"/>
      <c r="C700" s="146"/>
      <c r="D700" s="147"/>
      <c r="E700" s="148"/>
      <c r="F700" s="148"/>
      <c r="G700" s="148"/>
    </row>
    <row r="701" customFormat="false" ht="15" hidden="false" customHeight="false" outlineLevel="0" collapsed="false">
      <c r="A701" s="144"/>
      <c r="B701" s="145"/>
      <c r="C701" s="146"/>
      <c r="D701" s="147"/>
      <c r="E701" s="148"/>
      <c r="F701" s="148"/>
      <c r="G701" s="148"/>
    </row>
    <row r="702" customFormat="false" ht="15" hidden="false" customHeight="false" outlineLevel="0" collapsed="false">
      <c r="A702" s="144"/>
      <c r="B702" s="145"/>
      <c r="C702" s="146"/>
      <c r="D702" s="147"/>
      <c r="E702" s="148"/>
      <c r="F702" s="148"/>
      <c r="G702" s="148"/>
    </row>
    <row r="703" customFormat="false" ht="15" hidden="false" customHeight="false" outlineLevel="0" collapsed="false">
      <c r="A703" s="144"/>
      <c r="B703" s="145"/>
      <c r="C703" s="146"/>
      <c r="D703" s="147"/>
      <c r="E703" s="148"/>
      <c r="F703" s="148"/>
      <c r="G703" s="148"/>
    </row>
    <row r="704" customFormat="false" ht="15" hidden="false" customHeight="false" outlineLevel="0" collapsed="false">
      <c r="A704" s="144"/>
      <c r="B704" s="145"/>
      <c r="C704" s="146"/>
      <c r="D704" s="147"/>
      <c r="E704" s="148"/>
      <c r="F704" s="148"/>
      <c r="G704" s="148"/>
    </row>
    <row r="705" customFormat="false" ht="15" hidden="false" customHeight="false" outlineLevel="0" collapsed="false">
      <c r="A705" s="144"/>
      <c r="B705" s="145"/>
      <c r="C705" s="146"/>
      <c r="D705" s="147"/>
      <c r="E705" s="148"/>
      <c r="F705" s="148"/>
      <c r="G705" s="148"/>
    </row>
    <row r="706" customFormat="false" ht="15" hidden="false" customHeight="false" outlineLevel="0" collapsed="false">
      <c r="A706" s="144"/>
      <c r="B706" s="145"/>
      <c r="C706" s="146"/>
      <c r="D706" s="147"/>
      <c r="E706" s="148"/>
      <c r="F706" s="148"/>
      <c r="G706" s="148"/>
    </row>
    <row r="707" customFormat="false" ht="15" hidden="false" customHeight="false" outlineLevel="0" collapsed="false">
      <c r="A707" s="144"/>
      <c r="B707" s="145"/>
      <c r="C707" s="146"/>
      <c r="D707" s="147"/>
      <c r="E707" s="148"/>
      <c r="F707" s="148"/>
      <c r="G707" s="148"/>
    </row>
    <row r="708" customFormat="false" ht="15" hidden="false" customHeight="false" outlineLevel="0" collapsed="false">
      <c r="A708" s="144"/>
      <c r="B708" s="145"/>
      <c r="C708" s="146"/>
      <c r="D708" s="147"/>
      <c r="E708" s="148"/>
      <c r="F708" s="148"/>
      <c r="G708" s="148"/>
    </row>
    <row r="709" customFormat="false" ht="15" hidden="false" customHeight="false" outlineLevel="0" collapsed="false">
      <c r="A709" s="144"/>
      <c r="B709" s="145"/>
      <c r="C709" s="146"/>
      <c r="D709" s="147"/>
      <c r="E709" s="148"/>
      <c r="F709" s="148"/>
      <c r="G709" s="148"/>
    </row>
    <row r="710" customFormat="false" ht="15" hidden="false" customHeight="false" outlineLevel="0" collapsed="false">
      <c r="A710" s="144"/>
      <c r="B710" s="145"/>
      <c r="C710" s="146"/>
      <c r="D710" s="147"/>
      <c r="E710" s="148"/>
      <c r="F710" s="148"/>
      <c r="G710" s="148"/>
    </row>
    <row r="711" customFormat="false" ht="15" hidden="false" customHeight="false" outlineLevel="0" collapsed="false">
      <c r="A711" s="144"/>
      <c r="B711" s="145"/>
      <c r="C711" s="146"/>
      <c r="D711" s="147"/>
      <c r="E711" s="148"/>
      <c r="F711" s="148"/>
      <c r="G711" s="148"/>
    </row>
    <row r="712" customFormat="false" ht="15" hidden="false" customHeight="false" outlineLevel="0" collapsed="false">
      <c r="A712" s="144"/>
      <c r="B712" s="145"/>
      <c r="C712" s="146"/>
      <c r="D712" s="147"/>
      <c r="E712" s="148"/>
      <c r="F712" s="148"/>
      <c r="G712" s="148"/>
    </row>
    <row r="713" customFormat="false" ht="15" hidden="false" customHeight="false" outlineLevel="0" collapsed="false">
      <c r="A713" s="144"/>
      <c r="B713" s="145"/>
      <c r="C713" s="146"/>
      <c r="D713" s="147"/>
      <c r="E713" s="148"/>
      <c r="F713" s="148"/>
      <c r="G713" s="148"/>
    </row>
    <row r="714" customFormat="false" ht="15" hidden="false" customHeight="false" outlineLevel="0" collapsed="false">
      <c r="A714" s="144"/>
      <c r="B714" s="145"/>
      <c r="C714" s="146"/>
      <c r="D714" s="147"/>
      <c r="E714" s="148"/>
      <c r="F714" s="148"/>
      <c r="G714" s="148"/>
    </row>
    <row r="715" customFormat="false" ht="15" hidden="false" customHeight="false" outlineLevel="0" collapsed="false">
      <c r="A715" s="144"/>
      <c r="B715" s="145"/>
      <c r="C715" s="146"/>
      <c r="D715" s="147"/>
      <c r="E715" s="148"/>
      <c r="F715" s="148"/>
      <c r="G715" s="148"/>
    </row>
    <row r="716" customFormat="false" ht="15" hidden="false" customHeight="false" outlineLevel="0" collapsed="false">
      <c r="A716" s="144"/>
      <c r="B716" s="145"/>
      <c r="C716" s="146"/>
      <c r="D716" s="147"/>
      <c r="E716" s="148"/>
      <c r="F716" s="148"/>
      <c r="G716" s="148"/>
    </row>
    <row r="717" customFormat="false" ht="15" hidden="false" customHeight="false" outlineLevel="0" collapsed="false">
      <c r="A717" s="144"/>
      <c r="B717" s="145"/>
      <c r="C717" s="146"/>
      <c r="D717" s="147"/>
      <c r="E717" s="148"/>
      <c r="F717" s="148"/>
      <c r="G717" s="148"/>
    </row>
    <row r="718" customFormat="false" ht="15" hidden="false" customHeight="false" outlineLevel="0" collapsed="false">
      <c r="A718" s="144"/>
      <c r="B718" s="145"/>
      <c r="C718" s="146"/>
      <c r="D718" s="147"/>
      <c r="E718" s="148"/>
      <c r="F718" s="148"/>
      <c r="G718" s="148"/>
    </row>
    <row r="719" customFormat="false" ht="15" hidden="false" customHeight="false" outlineLevel="0" collapsed="false">
      <c r="A719" s="144"/>
      <c r="B719" s="145"/>
      <c r="C719" s="146"/>
      <c r="D719" s="147"/>
      <c r="E719" s="148"/>
      <c r="F719" s="148"/>
      <c r="G719" s="148"/>
    </row>
    <row r="720" customFormat="false" ht="15" hidden="false" customHeight="false" outlineLevel="0" collapsed="false">
      <c r="A720" s="144"/>
      <c r="B720" s="145"/>
      <c r="C720" s="146"/>
      <c r="D720" s="147"/>
      <c r="E720" s="148"/>
      <c r="F720" s="148"/>
      <c r="G720" s="148"/>
    </row>
    <row r="721" customFormat="false" ht="15" hidden="false" customHeight="false" outlineLevel="0" collapsed="false">
      <c r="A721" s="144"/>
      <c r="B721" s="145"/>
      <c r="C721" s="146"/>
      <c r="D721" s="147"/>
      <c r="E721" s="148"/>
      <c r="F721" s="148"/>
      <c r="G721" s="148"/>
    </row>
    <row r="722" customFormat="false" ht="15" hidden="false" customHeight="false" outlineLevel="0" collapsed="false">
      <c r="A722" s="144"/>
      <c r="B722" s="145"/>
      <c r="C722" s="146"/>
      <c r="D722" s="147"/>
      <c r="E722" s="148"/>
      <c r="F722" s="148"/>
      <c r="G722" s="148"/>
    </row>
    <row r="723" customFormat="false" ht="15" hidden="false" customHeight="false" outlineLevel="0" collapsed="false">
      <c r="A723" s="144"/>
      <c r="B723" s="145"/>
      <c r="C723" s="146"/>
      <c r="D723" s="147"/>
      <c r="E723" s="148"/>
      <c r="F723" s="148"/>
      <c r="G723" s="148"/>
    </row>
    <row r="724" customFormat="false" ht="15" hidden="false" customHeight="false" outlineLevel="0" collapsed="false">
      <c r="A724" s="144"/>
      <c r="B724" s="145"/>
      <c r="C724" s="146"/>
      <c r="D724" s="147"/>
      <c r="E724" s="148"/>
      <c r="F724" s="148"/>
      <c r="G724" s="148"/>
    </row>
    <row r="725" customFormat="false" ht="15" hidden="false" customHeight="false" outlineLevel="0" collapsed="false">
      <c r="A725" s="144"/>
      <c r="B725" s="145"/>
      <c r="C725" s="146"/>
      <c r="D725" s="147"/>
      <c r="E725" s="148"/>
      <c r="F725" s="148"/>
      <c r="G725" s="148"/>
    </row>
    <row r="726" customFormat="false" ht="15" hidden="false" customHeight="false" outlineLevel="0" collapsed="false">
      <c r="A726" s="144"/>
      <c r="B726" s="145"/>
      <c r="C726" s="146"/>
      <c r="D726" s="147"/>
      <c r="E726" s="148"/>
      <c r="F726" s="148"/>
      <c r="G726" s="148"/>
    </row>
    <row r="727" customFormat="false" ht="15" hidden="false" customHeight="false" outlineLevel="0" collapsed="false">
      <c r="A727" s="144"/>
      <c r="B727" s="145"/>
      <c r="C727" s="146"/>
      <c r="D727" s="147"/>
      <c r="E727" s="148"/>
      <c r="F727" s="148"/>
      <c r="G727" s="148"/>
    </row>
    <row r="728" customFormat="false" ht="15" hidden="false" customHeight="false" outlineLevel="0" collapsed="false">
      <c r="A728" s="144"/>
      <c r="B728" s="145"/>
      <c r="C728" s="146"/>
      <c r="D728" s="147"/>
      <c r="E728" s="148"/>
      <c r="F728" s="148"/>
      <c r="G728" s="148"/>
    </row>
    <row r="729" customFormat="false" ht="15" hidden="false" customHeight="false" outlineLevel="0" collapsed="false">
      <c r="A729" s="144"/>
      <c r="B729" s="145"/>
      <c r="C729" s="146"/>
      <c r="D729" s="147"/>
      <c r="E729" s="148"/>
      <c r="F729" s="148"/>
      <c r="G729" s="148"/>
    </row>
    <row r="730" customFormat="false" ht="15" hidden="false" customHeight="false" outlineLevel="0" collapsed="false">
      <c r="A730" s="144"/>
      <c r="B730" s="145"/>
      <c r="C730" s="146"/>
      <c r="D730" s="147"/>
      <c r="E730" s="148"/>
      <c r="F730" s="148"/>
      <c r="G730" s="148"/>
    </row>
    <row r="731" customFormat="false" ht="15" hidden="false" customHeight="false" outlineLevel="0" collapsed="false">
      <c r="A731" s="144"/>
      <c r="B731" s="145"/>
      <c r="C731" s="146"/>
      <c r="D731" s="147"/>
      <c r="E731" s="148"/>
      <c r="F731" s="148"/>
      <c r="G731" s="148"/>
    </row>
    <row r="732" customFormat="false" ht="15" hidden="false" customHeight="false" outlineLevel="0" collapsed="false">
      <c r="A732" s="144"/>
      <c r="B732" s="145"/>
      <c r="C732" s="146"/>
      <c r="D732" s="147"/>
      <c r="E732" s="148"/>
      <c r="F732" s="148"/>
      <c r="G732" s="148"/>
    </row>
    <row r="733" customFormat="false" ht="15" hidden="false" customHeight="false" outlineLevel="0" collapsed="false">
      <c r="A733" s="144"/>
      <c r="B733" s="145"/>
      <c r="C733" s="146"/>
      <c r="D733" s="147"/>
      <c r="E733" s="148"/>
      <c r="F733" s="148"/>
      <c r="G733" s="148"/>
    </row>
    <row r="734" customFormat="false" ht="15" hidden="false" customHeight="false" outlineLevel="0" collapsed="false">
      <c r="A734" s="144"/>
      <c r="B734" s="145"/>
      <c r="C734" s="146"/>
      <c r="D734" s="147"/>
      <c r="E734" s="148"/>
      <c r="F734" s="148"/>
      <c r="G734" s="148"/>
    </row>
    <row r="735" customFormat="false" ht="15" hidden="false" customHeight="false" outlineLevel="0" collapsed="false">
      <c r="A735" s="144"/>
      <c r="B735" s="145"/>
      <c r="C735" s="146"/>
      <c r="D735" s="147"/>
      <c r="E735" s="148"/>
      <c r="F735" s="148"/>
      <c r="G735" s="148"/>
    </row>
    <row r="736" customFormat="false" ht="15" hidden="false" customHeight="false" outlineLevel="0" collapsed="false">
      <c r="A736" s="144"/>
      <c r="B736" s="145"/>
      <c r="C736" s="146"/>
      <c r="D736" s="147"/>
      <c r="E736" s="148"/>
      <c r="F736" s="148"/>
      <c r="G736" s="148"/>
    </row>
    <row r="737" customFormat="false" ht="15" hidden="false" customHeight="false" outlineLevel="0" collapsed="false">
      <c r="A737" s="144"/>
      <c r="B737" s="145"/>
      <c r="C737" s="146"/>
      <c r="D737" s="147"/>
      <c r="E737" s="148"/>
      <c r="F737" s="148"/>
      <c r="G737" s="148"/>
    </row>
    <row r="738" customFormat="false" ht="15" hidden="false" customHeight="false" outlineLevel="0" collapsed="false">
      <c r="A738" s="144"/>
      <c r="B738" s="145"/>
      <c r="C738" s="146"/>
      <c r="D738" s="147"/>
      <c r="E738" s="148"/>
      <c r="F738" s="148"/>
      <c r="G738" s="148"/>
    </row>
    <row r="739" customFormat="false" ht="15" hidden="false" customHeight="false" outlineLevel="0" collapsed="false">
      <c r="A739" s="144"/>
      <c r="B739" s="145"/>
      <c r="C739" s="146"/>
      <c r="D739" s="147"/>
      <c r="E739" s="148"/>
      <c r="F739" s="148"/>
      <c r="G739" s="148"/>
    </row>
    <row r="740" customFormat="false" ht="15" hidden="false" customHeight="false" outlineLevel="0" collapsed="false">
      <c r="A740" s="144"/>
      <c r="B740" s="145"/>
      <c r="C740" s="146"/>
      <c r="D740" s="147"/>
      <c r="E740" s="148"/>
      <c r="F740" s="148"/>
      <c r="G740" s="148"/>
    </row>
    <row r="741" customFormat="false" ht="15" hidden="false" customHeight="false" outlineLevel="0" collapsed="false">
      <c r="A741" s="144"/>
      <c r="B741" s="145"/>
      <c r="C741" s="146"/>
      <c r="D741" s="147"/>
      <c r="E741" s="148"/>
      <c r="F741" s="148"/>
      <c r="G741" s="148"/>
    </row>
    <row r="742" customFormat="false" ht="15" hidden="false" customHeight="false" outlineLevel="0" collapsed="false">
      <c r="A742" s="144"/>
      <c r="B742" s="145"/>
      <c r="C742" s="146"/>
      <c r="D742" s="147"/>
      <c r="E742" s="148"/>
      <c r="F742" s="148"/>
      <c r="G742" s="148"/>
    </row>
    <row r="743" customFormat="false" ht="15" hidden="false" customHeight="false" outlineLevel="0" collapsed="false">
      <c r="A743" s="144"/>
      <c r="B743" s="145"/>
      <c r="C743" s="146"/>
      <c r="D743" s="147"/>
      <c r="E743" s="148"/>
      <c r="F743" s="148"/>
      <c r="G743" s="148"/>
    </row>
    <row r="744" customFormat="false" ht="15" hidden="false" customHeight="false" outlineLevel="0" collapsed="false">
      <c r="A744" s="144"/>
      <c r="B744" s="145"/>
      <c r="C744" s="146"/>
      <c r="D744" s="147"/>
      <c r="E744" s="148"/>
      <c r="F744" s="148"/>
      <c r="G744" s="148"/>
    </row>
    <row r="745" customFormat="false" ht="15" hidden="false" customHeight="false" outlineLevel="0" collapsed="false">
      <c r="A745" s="144"/>
      <c r="B745" s="145"/>
      <c r="C745" s="146"/>
      <c r="D745" s="147"/>
      <c r="E745" s="148"/>
      <c r="F745" s="148"/>
      <c r="G745" s="148"/>
    </row>
    <row r="746" customFormat="false" ht="15" hidden="false" customHeight="false" outlineLevel="0" collapsed="false">
      <c r="A746" s="144"/>
      <c r="B746" s="145"/>
      <c r="C746" s="146"/>
      <c r="D746" s="147"/>
      <c r="E746" s="148"/>
      <c r="F746" s="148"/>
      <c r="G746" s="148"/>
    </row>
    <row r="747" customFormat="false" ht="15" hidden="false" customHeight="false" outlineLevel="0" collapsed="false">
      <c r="A747" s="144"/>
      <c r="B747" s="145"/>
      <c r="C747" s="146"/>
      <c r="D747" s="147"/>
      <c r="E747" s="148"/>
      <c r="F747" s="148"/>
      <c r="G747" s="148"/>
    </row>
    <row r="748" customFormat="false" ht="15" hidden="false" customHeight="false" outlineLevel="0" collapsed="false">
      <c r="A748" s="144"/>
      <c r="B748" s="145"/>
      <c r="C748" s="146"/>
      <c r="D748" s="147"/>
      <c r="E748" s="148"/>
      <c r="F748" s="148"/>
      <c r="G748" s="148"/>
    </row>
    <row r="749" customFormat="false" ht="15" hidden="false" customHeight="false" outlineLevel="0" collapsed="false">
      <c r="A749" s="144"/>
      <c r="B749" s="145"/>
      <c r="C749" s="146"/>
      <c r="D749" s="147"/>
      <c r="E749" s="148"/>
      <c r="F749" s="148"/>
      <c r="G749" s="148"/>
    </row>
    <row r="750" customFormat="false" ht="15" hidden="false" customHeight="false" outlineLevel="0" collapsed="false">
      <c r="A750" s="144"/>
      <c r="B750" s="145"/>
      <c r="C750" s="146"/>
      <c r="D750" s="147"/>
      <c r="E750" s="148"/>
      <c r="F750" s="148"/>
      <c r="G750" s="148"/>
    </row>
    <row r="751" customFormat="false" ht="15" hidden="false" customHeight="false" outlineLevel="0" collapsed="false">
      <c r="A751" s="144"/>
      <c r="B751" s="145"/>
      <c r="C751" s="146"/>
      <c r="D751" s="147"/>
      <c r="E751" s="148"/>
      <c r="F751" s="148"/>
      <c r="G751" s="148"/>
    </row>
    <row r="752" customFormat="false" ht="15" hidden="false" customHeight="false" outlineLevel="0" collapsed="false">
      <c r="A752" s="144"/>
      <c r="B752" s="145"/>
      <c r="C752" s="146"/>
      <c r="D752" s="147"/>
      <c r="E752" s="148"/>
      <c r="F752" s="148"/>
      <c r="G752" s="148"/>
    </row>
    <row r="753" customFormat="false" ht="15" hidden="false" customHeight="false" outlineLevel="0" collapsed="false">
      <c r="A753" s="144"/>
      <c r="B753" s="145"/>
      <c r="C753" s="146"/>
      <c r="D753" s="147"/>
      <c r="E753" s="148"/>
      <c r="F753" s="148"/>
      <c r="G753" s="148"/>
    </row>
    <row r="754" customFormat="false" ht="15" hidden="false" customHeight="false" outlineLevel="0" collapsed="false">
      <c r="A754" s="144"/>
      <c r="B754" s="145"/>
      <c r="C754" s="146"/>
      <c r="D754" s="147"/>
      <c r="E754" s="148"/>
      <c r="F754" s="148"/>
      <c r="G754" s="148"/>
    </row>
    <row r="755" customFormat="false" ht="15" hidden="false" customHeight="false" outlineLevel="0" collapsed="false">
      <c r="A755" s="144"/>
      <c r="B755" s="145"/>
      <c r="C755" s="146"/>
      <c r="D755" s="147"/>
      <c r="E755" s="148"/>
      <c r="F755" s="148"/>
      <c r="G755" s="148"/>
    </row>
    <row r="756" customFormat="false" ht="15" hidden="false" customHeight="false" outlineLevel="0" collapsed="false">
      <c r="A756" s="144"/>
      <c r="B756" s="145"/>
      <c r="C756" s="146"/>
      <c r="D756" s="147"/>
      <c r="E756" s="148"/>
      <c r="F756" s="148"/>
      <c r="G756" s="148"/>
    </row>
    <row r="757" customFormat="false" ht="15" hidden="false" customHeight="false" outlineLevel="0" collapsed="false">
      <c r="A757" s="144"/>
      <c r="B757" s="145"/>
      <c r="C757" s="146"/>
      <c r="D757" s="147"/>
      <c r="E757" s="148"/>
      <c r="F757" s="148"/>
      <c r="G757" s="148"/>
    </row>
    <row r="758" customFormat="false" ht="15" hidden="false" customHeight="false" outlineLevel="0" collapsed="false">
      <c r="A758" s="144"/>
      <c r="B758" s="145"/>
      <c r="C758" s="146"/>
      <c r="D758" s="147"/>
      <c r="E758" s="148"/>
      <c r="F758" s="148"/>
      <c r="G758" s="148"/>
    </row>
    <row r="759" customFormat="false" ht="15" hidden="false" customHeight="false" outlineLevel="0" collapsed="false">
      <c r="A759" s="144"/>
      <c r="B759" s="145"/>
      <c r="C759" s="146"/>
      <c r="D759" s="147"/>
      <c r="E759" s="148"/>
      <c r="F759" s="148"/>
      <c r="G759" s="148"/>
    </row>
    <row r="760" customFormat="false" ht="15" hidden="false" customHeight="false" outlineLevel="0" collapsed="false">
      <c r="A760" s="144"/>
      <c r="B760" s="145"/>
      <c r="C760" s="146"/>
      <c r="D760" s="147"/>
      <c r="E760" s="148"/>
      <c r="F760" s="148"/>
      <c r="G760" s="148"/>
    </row>
    <row r="761" customFormat="false" ht="15" hidden="false" customHeight="false" outlineLevel="0" collapsed="false">
      <c r="A761" s="144"/>
      <c r="B761" s="145"/>
      <c r="C761" s="146"/>
      <c r="D761" s="147"/>
      <c r="E761" s="148"/>
      <c r="F761" s="148"/>
      <c r="G761" s="148"/>
    </row>
    <row r="762" customFormat="false" ht="15" hidden="false" customHeight="false" outlineLevel="0" collapsed="false">
      <c r="A762" s="144"/>
      <c r="B762" s="145"/>
      <c r="C762" s="146"/>
      <c r="D762" s="147"/>
      <c r="E762" s="148"/>
      <c r="F762" s="148"/>
      <c r="G762" s="148"/>
    </row>
    <row r="763" customFormat="false" ht="15" hidden="false" customHeight="false" outlineLevel="0" collapsed="false">
      <c r="A763" s="144"/>
      <c r="B763" s="145"/>
      <c r="C763" s="146"/>
      <c r="D763" s="147"/>
      <c r="E763" s="148"/>
      <c r="F763" s="148"/>
      <c r="G763" s="148"/>
    </row>
    <row r="764" customFormat="false" ht="15" hidden="false" customHeight="false" outlineLevel="0" collapsed="false">
      <c r="A764" s="144"/>
      <c r="B764" s="145"/>
      <c r="C764" s="146"/>
      <c r="D764" s="147"/>
      <c r="E764" s="148"/>
      <c r="F764" s="148"/>
      <c r="G764" s="148"/>
    </row>
    <row r="765" customFormat="false" ht="15" hidden="false" customHeight="false" outlineLevel="0" collapsed="false">
      <c r="A765" s="144"/>
      <c r="B765" s="145"/>
      <c r="C765" s="146"/>
      <c r="D765" s="147"/>
      <c r="E765" s="148"/>
      <c r="F765" s="148"/>
      <c r="G765" s="148"/>
    </row>
    <row r="766" customFormat="false" ht="15" hidden="false" customHeight="false" outlineLevel="0" collapsed="false">
      <c r="A766" s="144"/>
      <c r="B766" s="145"/>
      <c r="C766" s="146"/>
      <c r="D766" s="147"/>
      <c r="E766" s="148"/>
      <c r="F766" s="148"/>
      <c r="G766" s="148"/>
    </row>
    <row r="767" customFormat="false" ht="15" hidden="false" customHeight="false" outlineLevel="0" collapsed="false">
      <c r="A767" s="144"/>
      <c r="B767" s="145"/>
      <c r="C767" s="146"/>
      <c r="D767" s="147"/>
      <c r="E767" s="148"/>
      <c r="F767" s="148"/>
      <c r="G767" s="148"/>
    </row>
    <row r="768" customFormat="false" ht="15" hidden="false" customHeight="false" outlineLevel="0" collapsed="false">
      <c r="A768" s="144"/>
      <c r="B768" s="145"/>
      <c r="C768" s="146"/>
      <c r="D768" s="147"/>
      <c r="E768" s="148"/>
      <c r="F768" s="148"/>
      <c r="G768" s="148"/>
    </row>
    <row r="769" customFormat="false" ht="15" hidden="false" customHeight="false" outlineLevel="0" collapsed="false">
      <c r="A769" s="144"/>
      <c r="B769" s="145"/>
      <c r="C769" s="146"/>
      <c r="D769" s="147"/>
      <c r="E769" s="148"/>
      <c r="F769" s="148"/>
      <c r="G769" s="148"/>
    </row>
    <row r="770" customFormat="false" ht="15" hidden="false" customHeight="false" outlineLevel="0" collapsed="false">
      <c r="A770" s="144"/>
      <c r="B770" s="145"/>
      <c r="C770" s="146"/>
      <c r="D770" s="147"/>
      <c r="E770" s="148"/>
      <c r="F770" s="148"/>
      <c r="G770" s="148"/>
    </row>
    <row r="771" customFormat="false" ht="15" hidden="false" customHeight="false" outlineLevel="0" collapsed="false">
      <c r="A771" s="144"/>
      <c r="B771" s="145"/>
      <c r="C771" s="146"/>
      <c r="D771" s="147"/>
      <c r="E771" s="148"/>
      <c r="F771" s="148"/>
      <c r="G771" s="148"/>
    </row>
    <row r="772" customFormat="false" ht="15" hidden="false" customHeight="false" outlineLevel="0" collapsed="false">
      <c r="A772" s="144"/>
      <c r="B772" s="145"/>
      <c r="C772" s="146"/>
      <c r="D772" s="147"/>
      <c r="E772" s="148"/>
      <c r="F772" s="148"/>
      <c r="G772" s="148"/>
    </row>
    <row r="773" customFormat="false" ht="15" hidden="false" customHeight="false" outlineLevel="0" collapsed="false">
      <c r="A773" s="144"/>
      <c r="B773" s="145"/>
      <c r="C773" s="146"/>
      <c r="D773" s="147"/>
      <c r="E773" s="148"/>
      <c r="F773" s="148"/>
      <c r="G773" s="148"/>
    </row>
    <row r="774" customFormat="false" ht="15" hidden="false" customHeight="false" outlineLevel="0" collapsed="false">
      <c r="A774" s="144"/>
      <c r="B774" s="145"/>
      <c r="C774" s="146"/>
      <c r="D774" s="147"/>
      <c r="E774" s="148"/>
      <c r="F774" s="148"/>
      <c r="G774" s="148"/>
    </row>
    <row r="775" customFormat="false" ht="15" hidden="false" customHeight="false" outlineLevel="0" collapsed="false">
      <c r="A775" s="144"/>
      <c r="B775" s="145"/>
      <c r="C775" s="146"/>
      <c r="D775" s="147"/>
      <c r="E775" s="148"/>
      <c r="F775" s="148"/>
      <c r="G775" s="148"/>
    </row>
    <row r="776" customFormat="false" ht="15" hidden="false" customHeight="false" outlineLevel="0" collapsed="false">
      <c r="A776" s="144"/>
      <c r="B776" s="145"/>
      <c r="C776" s="146"/>
      <c r="D776" s="147"/>
      <c r="E776" s="148"/>
      <c r="F776" s="148"/>
      <c r="G776" s="148"/>
    </row>
    <row r="777" customFormat="false" ht="15" hidden="false" customHeight="false" outlineLevel="0" collapsed="false">
      <c r="A777" s="144"/>
      <c r="B777" s="145"/>
      <c r="C777" s="146"/>
      <c r="D777" s="147"/>
      <c r="E777" s="148"/>
      <c r="F777" s="148"/>
      <c r="G777" s="148"/>
    </row>
    <row r="778" customFormat="false" ht="15" hidden="false" customHeight="false" outlineLevel="0" collapsed="false">
      <c r="A778" s="144"/>
      <c r="B778" s="145"/>
      <c r="C778" s="146"/>
      <c r="D778" s="147"/>
      <c r="E778" s="148"/>
      <c r="F778" s="148"/>
      <c r="G778" s="148"/>
    </row>
    <row r="779" customFormat="false" ht="15" hidden="false" customHeight="false" outlineLevel="0" collapsed="false">
      <c r="A779" s="144"/>
      <c r="B779" s="145"/>
      <c r="C779" s="146"/>
      <c r="D779" s="147"/>
      <c r="E779" s="148"/>
      <c r="F779" s="148"/>
      <c r="G779" s="148"/>
    </row>
    <row r="780" customFormat="false" ht="15" hidden="false" customHeight="false" outlineLevel="0" collapsed="false">
      <c r="A780" s="144"/>
      <c r="B780" s="145"/>
      <c r="C780" s="146"/>
      <c r="D780" s="147"/>
      <c r="E780" s="148"/>
      <c r="F780" s="148"/>
      <c r="G780" s="148"/>
    </row>
    <row r="781" customFormat="false" ht="15" hidden="false" customHeight="false" outlineLevel="0" collapsed="false">
      <c r="A781" s="144"/>
      <c r="B781" s="145"/>
      <c r="C781" s="146"/>
      <c r="D781" s="147"/>
      <c r="E781" s="148"/>
      <c r="F781" s="148"/>
      <c r="G781" s="148"/>
    </row>
    <row r="782" customFormat="false" ht="15" hidden="false" customHeight="false" outlineLevel="0" collapsed="false">
      <c r="A782" s="144"/>
      <c r="B782" s="145"/>
      <c r="C782" s="146"/>
      <c r="D782" s="147"/>
      <c r="E782" s="148"/>
      <c r="F782" s="148"/>
      <c r="G782" s="148"/>
    </row>
    <row r="783" customFormat="false" ht="15" hidden="false" customHeight="false" outlineLevel="0" collapsed="false">
      <c r="A783" s="144"/>
      <c r="B783" s="145"/>
      <c r="C783" s="146"/>
      <c r="D783" s="147"/>
      <c r="E783" s="148"/>
      <c r="F783" s="148"/>
      <c r="G783" s="148"/>
    </row>
    <row r="784" customFormat="false" ht="15" hidden="false" customHeight="false" outlineLevel="0" collapsed="false">
      <c r="A784" s="144"/>
      <c r="B784" s="145"/>
      <c r="C784" s="146"/>
      <c r="D784" s="147"/>
      <c r="E784" s="148"/>
      <c r="F784" s="148"/>
      <c r="G784" s="148"/>
    </row>
    <row r="785" customFormat="false" ht="15" hidden="false" customHeight="false" outlineLevel="0" collapsed="false">
      <c r="A785" s="144"/>
      <c r="B785" s="145"/>
      <c r="C785" s="146"/>
      <c r="D785" s="147"/>
      <c r="E785" s="148"/>
      <c r="F785" s="148"/>
      <c r="G785" s="148"/>
    </row>
    <row r="786" customFormat="false" ht="15" hidden="false" customHeight="false" outlineLevel="0" collapsed="false">
      <c r="A786" s="144"/>
      <c r="B786" s="145"/>
      <c r="C786" s="146"/>
      <c r="D786" s="147"/>
      <c r="E786" s="148"/>
      <c r="F786" s="148"/>
      <c r="G786" s="148"/>
    </row>
    <row r="787" customFormat="false" ht="15" hidden="false" customHeight="false" outlineLevel="0" collapsed="false">
      <c r="A787" s="144"/>
      <c r="B787" s="145"/>
      <c r="C787" s="146"/>
      <c r="D787" s="147"/>
      <c r="E787" s="148"/>
      <c r="F787" s="148"/>
      <c r="G787" s="148"/>
    </row>
    <row r="788" customFormat="false" ht="15" hidden="false" customHeight="false" outlineLevel="0" collapsed="false">
      <c r="A788" s="144"/>
      <c r="B788" s="145"/>
      <c r="C788" s="146"/>
      <c r="D788" s="147"/>
      <c r="E788" s="148"/>
      <c r="F788" s="148"/>
      <c r="G788" s="148"/>
    </row>
    <row r="789" customFormat="false" ht="15" hidden="false" customHeight="false" outlineLevel="0" collapsed="false">
      <c r="A789" s="144"/>
      <c r="B789" s="145"/>
      <c r="C789" s="146"/>
      <c r="D789" s="147"/>
      <c r="E789" s="148"/>
      <c r="F789" s="148"/>
      <c r="G789" s="148"/>
    </row>
    <row r="790" customFormat="false" ht="15" hidden="false" customHeight="false" outlineLevel="0" collapsed="false">
      <c r="A790" s="144"/>
      <c r="B790" s="145"/>
      <c r="C790" s="146"/>
      <c r="D790" s="147"/>
      <c r="E790" s="148"/>
      <c r="F790" s="148"/>
      <c r="G790" s="148"/>
    </row>
    <row r="791" customFormat="false" ht="15" hidden="false" customHeight="false" outlineLevel="0" collapsed="false">
      <c r="A791" s="144"/>
      <c r="B791" s="145"/>
      <c r="C791" s="146"/>
      <c r="D791" s="147"/>
      <c r="E791" s="148"/>
      <c r="F791" s="148"/>
      <c r="G791" s="148"/>
    </row>
    <row r="792" customFormat="false" ht="15" hidden="false" customHeight="false" outlineLevel="0" collapsed="false">
      <c r="A792" s="144"/>
      <c r="B792" s="145"/>
      <c r="C792" s="146"/>
      <c r="D792" s="147"/>
      <c r="E792" s="148"/>
      <c r="F792" s="148"/>
      <c r="G792" s="148"/>
    </row>
    <row r="793" customFormat="false" ht="15" hidden="false" customHeight="false" outlineLevel="0" collapsed="false">
      <c r="A793" s="144"/>
      <c r="B793" s="145"/>
      <c r="C793" s="146"/>
      <c r="D793" s="147"/>
      <c r="E793" s="148"/>
      <c r="F793" s="148"/>
      <c r="G793" s="148"/>
    </row>
    <row r="794" customFormat="false" ht="15" hidden="false" customHeight="false" outlineLevel="0" collapsed="false">
      <c r="A794" s="144"/>
      <c r="B794" s="145"/>
      <c r="C794" s="146"/>
      <c r="D794" s="147"/>
      <c r="E794" s="148"/>
      <c r="F794" s="148"/>
      <c r="G794" s="148"/>
    </row>
    <row r="795" customFormat="false" ht="15" hidden="false" customHeight="false" outlineLevel="0" collapsed="false">
      <c r="A795" s="144"/>
      <c r="B795" s="145"/>
      <c r="C795" s="146"/>
      <c r="D795" s="147"/>
      <c r="E795" s="148"/>
      <c r="F795" s="148"/>
      <c r="G795" s="148"/>
    </row>
    <row r="796" customFormat="false" ht="15" hidden="false" customHeight="false" outlineLevel="0" collapsed="false">
      <c r="A796" s="144"/>
      <c r="B796" s="145"/>
      <c r="C796" s="146"/>
      <c r="D796" s="147"/>
      <c r="E796" s="148"/>
      <c r="F796" s="148"/>
      <c r="G796" s="148"/>
    </row>
    <row r="797" customFormat="false" ht="15" hidden="false" customHeight="false" outlineLevel="0" collapsed="false">
      <c r="A797" s="144"/>
      <c r="B797" s="145"/>
      <c r="C797" s="146"/>
      <c r="D797" s="147"/>
      <c r="E797" s="148"/>
      <c r="F797" s="148"/>
      <c r="G797" s="148"/>
    </row>
    <row r="798" customFormat="false" ht="15" hidden="false" customHeight="false" outlineLevel="0" collapsed="false">
      <c r="A798" s="144"/>
      <c r="B798" s="145"/>
      <c r="C798" s="146"/>
      <c r="D798" s="147"/>
      <c r="E798" s="148"/>
      <c r="F798" s="148"/>
      <c r="G798" s="148"/>
    </row>
    <row r="799" customFormat="false" ht="15" hidden="false" customHeight="false" outlineLevel="0" collapsed="false">
      <c r="A799" s="144"/>
      <c r="B799" s="145"/>
      <c r="C799" s="146"/>
      <c r="D799" s="147"/>
      <c r="E799" s="148"/>
      <c r="F799" s="148"/>
      <c r="G799" s="148"/>
    </row>
    <row r="800" customFormat="false" ht="15" hidden="false" customHeight="false" outlineLevel="0" collapsed="false">
      <c r="A800" s="144"/>
      <c r="B800" s="145"/>
      <c r="C800" s="146"/>
      <c r="D800" s="147"/>
      <c r="E800" s="148"/>
      <c r="F800" s="148"/>
      <c r="G800" s="148"/>
    </row>
    <row r="801" customFormat="false" ht="15" hidden="false" customHeight="false" outlineLevel="0" collapsed="false">
      <c r="A801" s="144"/>
      <c r="B801" s="145"/>
      <c r="C801" s="146"/>
      <c r="D801" s="147"/>
      <c r="E801" s="148"/>
      <c r="F801" s="148"/>
      <c r="G801" s="148"/>
    </row>
    <row r="802" customFormat="false" ht="15" hidden="false" customHeight="false" outlineLevel="0" collapsed="false">
      <c r="A802" s="144"/>
      <c r="B802" s="145"/>
      <c r="C802" s="146"/>
      <c r="D802" s="147"/>
      <c r="E802" s="148"/>
      <c r="F802" s="148"/>
      <c r="G802" s="148"/>
    </row>
    <row r="803" customFormat="false" ht="15" hidden="false" customHeight="false" outlineLevel="0" collapsed="false">
      <c r="A803" s="144"/>
      <c r="B803" s="145"/>
      <c r="C803" s="146"/>
      <c r="D803" s="147"/>
      <c r="E803" s="148"/>
      <c r="F803" s="148"/>
      <c r="G803" s="148"/>
    </row>
    <row r="804" customFormat="false" ht="15" hidden="false" customHeight="false" outlineLevel="0" collapsed="false">
      <c r="A804" s="144"/>
      <c r="B804" s="145"/>
      <c r="C804" s="146"/>
      <c r="D804" s="147"/>
      <c r="E804" s="148"/>
      <c r="F804" s="148"/>
      <c r="G804" s="148"/>
    </row>
    <row r="805" customFormat="false" ht="15" hidden="false" customHeight="false" outlineLevel="0" collapsed="false">
      <c r="A805" s="144"/>
      <c r="B805" s="145"/>
      <c r="C805" s="146"/>
      <c r="D805" s="147"/>
      <c r="E805" s="148"/>
      <c r="F805" s="148"/>
      <c r="G805" s="148"/>
    </row>
    <row r="806" customFormat="false" ht="15" hidden="false" customHeight="false" outlineLevel="0" collapsed="false">
      <c r="A806" s="144"/>
      <c r="B806" s="145"/>
      <c r="C806" s="146"/>
      <c r="D806" s="147"/>
      <c r="E806" s="148"/>
      <c r="F806" s="148"/>
      <c r="G806" s="148"/>
    </row>
    <row r="807" customFormat="false" ht="15" hidden="false" customHeight="false" outlineLevel="0" collapsed="false">
      <c r="A807" s="144"/>
      <c r="B807" s="145"/>
      <c r="C807" s="146"/>
      <c r="D807" s="147"/>
      <c r="E807" s="148"/>
      <c r="F807" s="148"/>
      <c r="G807" s="148"/>
    </row>
    <row r="808" customFormat="false" ht="15" hidden="false" customHeight="false" outlineLevel="0" collapsed="false">
      <c r="A808" s="144"/>
      <c r="B808" s="145"/>
      <c r="C808" s="146"/>
      <c r="D808" s="147"/>
      <c r="E808" s="148"/>
      <c r="F808" s="148"/>
      <c r="G808" s="148"/>
    </row>
    <row r="809" customFormat="false" ht="15" hidden="false" customHeight="false" outlineLevel="0" collapsed="false">
      <c r="A809" s="144"/>
      <c r="B809" s="145"/>
      <c r="C809" s="146"/>
      <c r="D809" s="147"/>
      <c r="E809" s="148"/>
      <c r="F809" s="148"/>
      <c r="G809" s="148"/>
    </row>
    <row r="810" customFormat="false" ht="15" hidden="false" customHeight="false" outlineLevel="0" collapsed="false">
      <c r="A810" s="144"/>
      <c r="B810" s="145"/>
      <c r="C810" s="146"/>
      <c r="D810" s="147"/>
      <c r="E810" s="148"/>
      <c r="F810" s="148"/>
      <c r="G810" s="148"/>
    </row>
    <row r="811" customFormat="false" ht="15" hidden="false" customHeight="false" outlineLevel="0" collapsed="false">
      <c r="A811" s="144"/>
      <c r="B811" s="145"/>
      <c r="C811" s="146"/>
      <c r="D811" s="147"/>
      <c r="E811" s="148"/>
      <c r="F811" s="148"/>
      <c r="G811" s="148"/>
    </row>
    <row r="812" customFormat="false" ht="15" hidden="false" customHeight="false" outlineLevel="0" collapsed="false">
      <c r="A812" s="144"/>
      <c r="B812" s="145"/>
      <c r="C812" s="146"/>
      <c r="D812" s="147"/>
      <c r="E812" s="148"/>
      <c r="F812" s="148"/>
      <c r="G812" s="148"/>
    </row>
    <row r="813" customFormat="false" ht="15" hidden="false" customHeight="false" outlineLevel="0" collapsed="false">
      <c r="A813" s="144"/>
      <c r="B813" s="145"/>
      <c r="C813" s="146"/>
      <c r="D813" s="147"/>
      <c r="E813" s="148"/>
      <c r="F813" s="148"/>
      <c r="G813" s="148"/>
    </row>
    <row r="814" customFormat="false" ht="15" hidden="false" customHeight="false" outlineLevel="0" collapsed="false">
      <c r="A814" s="144"/>
      <c r="B814" s="145"/>
      <c r="C814" s="146"/>
      <c r="D814" s="147"/>
      <c r="E814" s="148"/>
      <c r="F814" s="148"/>
      <c r="G814" s="148"/>
    </row>
    <row r="815" customFormat="false" ht="15" hidden="false" customHeight="false" outlineLevel="0" collapsed="false">
      <c r="A815" s="144"/>
      <c r="B815" s="145"/>
      <c r="C815" s="146"/>
      <c r="D815" s="147"/>
      <c r="E815" s="148"/>
      <c r="F815" s="148"/>
      <c r="G815" s="148"/>
    </row>
    <row r="816" customFormat="false" ht="15" hidden="false" customHeight="false" outlineLevel="0" collapsed="false">
      <c r="A816" s="144"/>
      <c r="B816" s="145"/>
      <c r="C816" s="146"/>
      <c r="D816" s="147"/>
      <c r="E816" s="148"/>
      <c r="F816" s="148"/>
      <c r="G816" s="148"/>
    </row>
    <row r="817" customFormat="false" ht="15" hidden="false" customHeight="false" outlineLevel="0" collapsed="false">
      <c r="A817" s="144"/>
      <c r="B817" s="145"/>
      <c r="C817" s="146"/>
      <c r="D817" s="147"/>
      <c r="E817" s="148"/>
      <c r="F817" s="148"/>
      <c r="G817" s="148"/>
    </row>
    <row r="818" customFormat="false" ht="15" hidden="false" customHeight="false" outlineLevel="0" collapsed="false">
      <c r="A818" s="144"/>
      <c r="B818" s="145"/>
      <c r="C818" s="146"/>
      <c r="D818" s="147"/>
      <c r="E818" s="148"/>
      <c r="F818" s="148"/>
      <c r="G818" s="148"/>
    </row>
    <row r="819" customFormat="false" ht="15" hidden="false" customHeight="false" outlineLevel="0" collapsed="false">
      <c r="A819" s="144"/>
      <c r="B819" s="145"/>
      <c r="C819" s="146"/>
      <c r="D819" s="147"/>
      <c r="E819" s="148"/>
      <c r="F819" s="148"/>
      <c r="G819" s="148"/>
    </row>
    <row r="820" customFormat="false" ht="15" hidden="false" customHeight="false" outlineLevel="0" collapsed="false">
      <c r="A820" s="144"/>
      <c r="B820" s="145"/>
      <c r="C820" s="146"/>
      <c r="D820" s="147"/>
      <c r="E820" s="148"/>
      <c r="F820" s="148"/>
      <c r="G820" s="148"/>
    </row>
    <row r="821" customFormat="false" ht="15" hidden="false" customHeight="false" outlineLevel="0" collapsed="false">
      <c r="A821" s="144"/>
      <c r="B821" s="145"/>
      <c r="C821" s="146"/>
      <c r="D821" s="147"/>
      <c r="E821" s="148"/>
      <c r="F821" s="148"/>
      <c r="G821" s="148"/>
    </row>
    <row r="822" customFormat="false" ht="15" hidden="false" customHeight="false" outlineLevel="0" collapsed="false">
      <c r="A822" s="144"/>
      <c r="B822" s="145"/>
      <c r="C822" s="146"/>
      <c r="D822" s="147"/>
      <c r="E822" s="148"/>
      <c r="F822" s="148"/>
      <c r="G822" s="148"/>
    </row>
    <row r="823" customFormat="false" ht="15" hidden="false" customHeight="false" outlineLevel="0" collapsed="false">
      <c r="A823" s="144"/>
      <c r="B823" s="145"/>
      <c r="C823" s="146"/>
      <c r="D823" s="147"/>
      <c r="E823" s="148"/>
      <c r="F823" s="148"/>
      <c r="G823" s="148"/>
    </row>
    <row r="824" customFormat="false" ht="15" hidden="false" customHeight="false" outlineLevel="0" collapsed="false">
      <c r="A824" s="144"/>
      <c r="B824" s="145"/>
      <c r="C824" s="146"/>
      <c r="D824" s="147"/>
      <c r="E824" s="148"/>
      <c r="F824" s="148"/>
      <c r="G824" s="148"/>
    </row>
    <row r="825" customFormat="false" ht="15" hidden="false" customHeight="false" outlineLevel="0" collapsed="false">
      <c r="A825" s="144"/>
      <c r="B825" s="145"/>
      <c r="C825" s="146"/>
      <c r="D825" s="147"/>
      <c r="E825" s="148"/>
      <c r="F825" s="148"/>
      <c r="G825" s="148"/>
    </row>
    <row r="826" customFormat="false" ht="15" hidden="false" customHeight="false" outlineLevel="0" collapsed="false">
      <c r="A826" s="144"/>
      <c r="B826" s="145"/>
      <c r="C826" s="146"/>
      <c r="D826" s="147"/>
      <c r="E826" s="148"/>
      <c r="F826" s="148"/>
      <c r="G826" s="148"/>
    </row>
    <row r="827" customFormat="false" ht="15" hidden="false" customHeight="false" outlineLevel="0" collapsed="false">
      <c r="A827" s="144"/>
      <c r="B827" s="145"/>
      <c r="C827" s="146"/>
      <c r="D827" s="147"/>
      <c r="E827" s="148"/>
      <c r="F827" s="148"/>
      <c r="G827" s="148"/>
    </row>
    <row r="828" customFormat="false" ht="15" hidden="false" customHeight="false" outlineLevel="0" collapsed="false">
      <c r="A828" s="144"/>
      <c r="B828" s="145"/>
      <c r="C828" s="146"/>
      <c r="D828" s="147"/>
      <c r="E828" s="148"/>
      <c r="F828" s="148"/>
      <c r="G828" s="148"/>
    </row>
    <row r="829" customFormat="false" ht="15" hidden="false" customHeight="false" outlineLevel="0" collapsed="false">
      <c r="A829" s="144"/>
      <c r="B829" s="145"/>
      <c r="C829" s="146"/>
      <c r="D829" s="147"/>
      <c r="E829" s="148"/>
      <c r="F829" s="148"/>
      <c r="G829" s="148"/>
    </row>
    <row r="830" customFormat="false" ht="15" hidden="false" customHeight="false" outlineLevel="0" collapsed="false">
      <c r="A830" s="144"/>
      <c r="B830" s="145"/>
      <c r="C830" s="146"/>
      <c r="D830" s="147"/>
      <c r="E830" s="148"/>
      <c r="F830" s="148"/>
      <c r="G830" s="148"/>
    </row>
    <row r="831" customFormat="false" ht="15" hidden="false" customHeight="false" outlineLevel="0" collapsed="false">
      <c r="A831" s="144"/>
      <c r="B831" s="145"/>
      <c r="C831" s="146"/>
      <c r="D831" s="147"/>
      <c r="E831" s="148"/>
      <c r="F831" s="148"/>
      <c r="G831" s="148"/>
    </row>
    <row r="832" customFormat="false" ht="15" hidden="false" customHeight="false" outlineLevel="0" collapsed="false">
      <c r="A832" s="144"/>
      <c r="B832" s="145"/>
      <c r="C832" s="146"/>
      <c r="D832" s="147"/>
      <c r="E832" s="148"/>
      <c r="F832" s="148"/>
      <c r="G832" s="148"/>
    </row>
    <row r="833" customFormat="false" ht="15" hidden="false" customHeight="false" outlineLevel="0" collapsed="false">
      <c r="A833" s="144"/>
      <c r="B833" s="145"/>
      <c r="C833" s="146"/>
      <c r="D833" s="147"/>
      <c r="E833" s="148"/>
      <c r="F833" s="148"/>
      <c r="G833" s="148"/>
    </row>
    <row r="834" customFormat="false" ht="15" hidden="false" customHeight="false" outlineLevel="0" collapsed="false">
      <c r="A834" s="144"/>
      <c r="B834" s="145"/>
      <c r="C834" s="146"/>
      <c r="D834" s="147"/>
      <c r="E834" s="148"/>
      <c r="F834" s="148"/>
      <c r="G834" s="148"/>
    </row>
    <row r="835" customFormat="false" ht="15" hidden="false" customHeight="false" outlineLevel="0" collapsed="false">
      <c r="A835" s="144"/>
      <c r="B835" s="145"/>
      <c r="C835" s="146"/>
      <c r="D835" s="147"/>
      <c r="E835" s="148"/>
      <c r="F835" s="148"/>
      <c r="G835" s="148"/>
    </row>
    <row r="836" customFormat="false" ht="15" hidden="false" customHeight="false" outlineLevel="0" collapsed="false">
      <c r="A836" s="144"/>
      <c r="B836" s="145"/>
      <c r="C836" s="146"/>
      <c r="D836" s="147"/>
      <c r="E836" s="148"/>
      <c r="F836" s="148"/>
      <c r="G836" s="148"/>
    </row>
    <row r="837" customFormat="false" ht="15" hidden="false" customHeight="false" outlineLevel="0" collapsed="false">
      <c r="A837" s="144"/>
      <c r="B837" s="145"/>
      <c r="C837" s="146"/>
      <c r="D837" s="147"/>
      <c r="E837" s="148"/>
      <c r="F837" s="148"/>
      <c r="G837" s="148"/>
    </row>
    <row r="838" customFormat="false" ht="15" hidden="false" customHeight="false" outlineLevel="0" collapsed="false">
      <c r="A838" s="144"/>
      <c r="B838" s="145"/>
      <c r="C838" s="146"/>
      <c r="D838" s="147"/>
      <c r="E838" s="148"/>
      <c r="F838" s="148"/>
      <c r="G838" s="148"/>
    </row>
    <row r="839" customFormat="false" ht="15" hidden="false" customHeight="false" outlineLevel="0" collapsed="false">
      <c r="A839" s="144"/>
      <c r="B839" s="145"/>
      <c r="C839" s="146"/>
      <c r="D839" s="147"/>
      <c r="E839" s="148"/>
      <c r="F839" s="148"/>
      <c r="G839" s="148"/>
    </row>
    <row r="840" customFormat="false" ht="15" hidden="false" customHeight="false" outlineLevel="0" collapsed="false">
      <c r="A840" s="144"/>
      <c r="B840" s="145"/>
      <c r="C840" s="146"/>
      <c r="D840" s="147"/>
      <c r="E840" s="148"/>
      <c r="F840" s="148"/>
      <c r="G840" s="148"/>
    </row>
    <row r="841" customFormat="false" ht="15" hidden="false" customHeight="false" outlineLevel="0" collapsed="false">
      <c r="A841" s="144"/>
      <c r="B841" s="145"/>
      <c r="C841" s="146"/>
      <c r="D841" s="147"/>
      <c r="E841" s="148"/>
      <c r="F841" s="148"/>
      <c r="G841" s="148"/>
    </row>
    <row r="842" customFormat="false" ht="15" hidden="false" customHeight="false" outlineLevel="0" collapsed="false">
      <c r="A842" s="144"/>
      <c r="B842" s="145"/>
      <c r="C842" s="146"/>
      <c r="D842" s="147"/>
      <c r="E842" s="148"/>
      <c r="F842" s="148"/>
      <c r="G842" s="148"/>
    </row>
    <row r="843" customFormat="false" ht="15" hidden="false" customHeight="false" outlineLevel="0" collapsed="false">
      <c r="A843" s="144"/>
      <c r="B843" s="145"/>
      <c r="C843" s="146"/>
      <c r="D843" s="147"/>
      <c r="E843" s="148"/>
      <c r="F843" s="148"/>
      <c r="G843" s="148"/>
    </row>
    <row r="844" customFormat="false" ht="15" hidden="false" customHeight="false" outlineLevel="0" collapsed="false">
      <c r="A844" s="144"/>
      <c r="B844" s="145"/>
      <c r="C844" s="146"/>
      <c r="D844" s="147"/>
      <c r="E844" s="148"/>
      <c r="F844" s="148"/>
      <c r="G844" s="148"/>
    </row>
    <row r="845" customFormat="false" ht="15" hidden="false" customHeight="false" outlineLevel="0" collapsed="false">
      <c r="A845" s="144"/>
      <c r="B845" s="145"/>
      <c r="C845" s="146"/>
      <c r="D845" s="147"/>
      <c r="E845" s="148"/>
      <c r="F845" s="148"/>
      <c r="G845" s="148"/>
    </row>
    <row r="846" customFormat="false" ht="15" hidden="false" customHeight="false" outlineLevel="0" collapsed="false">
      <c r="A846" s="144"/>
      <c r="B846" s="145"/>
      <c r="C846" s="146"/>
      <c r="D846" s="147"/>
      <c r="E846" s="148"/>
      <c r="F846" s="148"/>
      <c r="G846" s="148"/>
    </row>
    <row r="847" customFormat="false" ht="15" hidden="false" customHeight="false" outlineLevel="0" collapsed="false">
      <c r="A847" s="144"/>
      <c r="B847" s="145"/>
      <c r="C847" s="146"/>
      <c r="D847" s="147"/>
      <c r="E847" s="148"/>
      <c r="F847" s="148"/>
      <c r="G847" s="148"/>
    </row>
    <row r="848" customFormat="false" ht="15" hidden="false" customHeight="false" outlineLevel="0" collapsed="false">
      <c r="A848" s="144"/>
      <c r="B848" s="145"/>
      <c r="C848" s="146"/>
      <c r="D848" s="147"/>
      <c r="E848" s="148"/>
      <c r="F848" s="148"/>
      <c r="G848" s="148"/>
    </row>
    <row r="849" customFormat="false" ht="15" hidden="false" customHeight="false" outlineLevel="0" collapsed="false">
      <c r="A849" s="144"/>
      <c r="B849" s="145"/>
      <c r="C849" s="146"/>
      <c r="D849" s="147"/>
      <c r="E849" s="148"/>
      <c r="F849" s="148"/>
      <c r="G849" s="148"/>
    </row>
    <row r="850" customFormat="false" ht="15" hidden="false" customHeight="false" outlineLevel="0" collapsed="false">
      <c r="A850" s="144"/>
      <c r="B850" s="145"/>
      <c r="C850" s="146"/>
      <c r="D850" s="147"/>
      <c r="E850" s="148"/>
      <c r="F850" s="148"/>
      <c r="G850" s="148"/>
    </row>
    <row r="851" customFormat="false" ht="15" hidden="false" customHeight="false" outlineLevel="0" collapsed="false">
      <c r="A851" s="144"/>
      <c r="B851" s="145"/>
      <c r="C851" s="146"/>
      <c r="D851" s="147"/>
      <c r="E851" s="148"/>
      <c r="F851" s="148"/>
      <c r="G851" s="148"/>
    </row>
    <row r="852" customFormat="false" ht="15" hidden="false" customHeight="false" outlineLevel="0" collapsed="false">
      <c r="A852" s="144"/>
      <c r="B852" s="145"/>
      <c r="C852" s="146"/>
      <c r="D852" s="147"/>
      <c r="E852" s="148"/>
      <c r="F852" s="148"/>
      <c r="G852" s="148"/>
    </row>
    <row r="853" customFormat="false" ht="15" hidden="false" customHeight="false" outlineLevel="0" collapsed="false">
      <c r="A853" s="144"/>
      <c r="B853" s="145"/>
      <c r="C853" s="146"/>
      <c r="D853" s="147"/>
      <c r="E853" s="148"/>
      <c r="F853" s="148"/>
      <c r="G853" s="148"/>
    </row>
    <row r="854" customFormat="false" ht="15" hidden="false" customHeight="false" outlineLevel="0" collapsed="false">
      <c r="A854" s="144"/>
      <c r="B854" s="145"/>
      <c r="C854" s="146"/>
      <c r="D854" s="147"/>
      <c r="E854" s="148"/>
      <c r="F854" s="148"/>
      <c r="G854" s="148"/>
    </row>
    <row r="855" customFormat="false" ht="15" hidden="false" customHeight="false" outlineLevel="0" collapsed="false">
      <c r="A855" s="144"/>
      <c r="B855" s="145"/>
      <c r="C855" s="146"/>
      <c r="D855" s="147"/>
      <c r="E855" s="148"/>
      <c r="F855" s="148"/>
      <c r="G855" s="148"/>
    </row>
    <row r="856" customFormat="false" ht="15" hidden="false" customHeight="false" outlineLevel="0" collapsed="false">
      <c r="A856" s="144"/>
      <c r="B856" s="145"/>
      <c r="C856" s="146"/>
      <c r="D856" s="147"/>
      <c r="E856" s="148"/>
      <c r="F856" s="148"/>
      <c r="G856" s="148"/>
    </row>
    <row r="857" customFormat="false" ht="15" hidden="false" customHeight="false" outlineLevel="0" collapsed="false">
      <c r="A857" s="144"/>
      <c r="B857" s="145"/>
      <c r="C857" s="146"/>
      <c r="D857" s="147"/>
      <c r="E857" s="148"/>
      <c r="F857" s="148"/>
      <c r="G857" s="148"/>
    </row>
    <row r="858" customFormat="false" ht="15" hidden="false" customHeight="false" outlineLevel="0" collapsed="false">
      <c r="A858" s="144"/>
      <c r="B858" s="145"/>
      <c r="C858" s="146"/>
      <c r="D858" s="147"/>
      <c r="E858" s="148"/>
      <c r="F858" s="148"/>
      <c r="G858" s="148"/>
    </row>
    <row r="859" customFormat="false" ht="15" hidden="false" customHeight="false" outlineLevel="0" collapsed="false">
      <c r="A859" s="144"/>
      <c r="B859" s="145"/>
      <c r="C859" s="146"/>
      <c r="D859" s="147"/>
      <c r="E859" s="148"/>
      <c r="F859" s="148"/>
      <c r="G859" s="148"/>
    </row>
    <row r="860" customFormat="false" ht="15" hidden="false" customHeight="false" outlineLevel="0" collapsed="false">
      <c r="A860" s="144"/>
      <c r="B860" s="145"/>
      <c r="C860" s="146"/>
      <c r="D860" s="147"/>
      <c r="E860" s="148"/>
      <c r="F860" s="148"/>
      <c r="G860" s="148"/>
    </row>
    <row r="861" customFormat="false" ht="15" hidden="false" customHeight="false" outlineLevel="0" collapsed="false">
      <c r="A861" s="144"/>
      <c r="B861" s="145"/>
      <c r="C861" s="146"/>
      <c r="D861" s="147"/>
      <c r="E861" s="148"/>
      <c r="F861" s="148"/>
      <c r="G861" s="148"/>
    </row>
    <row r="862" customFormat="false" ht="15" hidden="false" customHeight="false" outlineLevel="0" collapsed="false">
      <c r="A862" s="144"/>
      <c r="B862" s="145"/>
      <c r="C862" s="146"/>
      <c r="D862" s="147"/>
      <c r="E862" s="148"/>
      <c r="F862" s="148"/>
      <c r="G862" s="148"/>
    </row>
    <row r="863" customFormat="false" ht="15" hidden="false" customHeight="false" outlineLevel="0" collapsed="false">
      <c r="A863" s="144"/>
      <c r="B863" s="145"/>
      <c r="C863" s="146"/>
      <c r="D863" s="147"/>
      <c r="E863" s="148"/>
      <c r="F863" s="148"/>
      <c r="G863" s="148"/>
    </row>
    <row r="864" customFormat="false" ht="15" hidden="false" customHeight="false" outlineLevel="0" collapsed="false">
      <c r="A864" s="144"/>
      <c r="B864" s="145"/>
      <c r="C864" s="146"/>
      <c r="D864" s="147"/>
      <c r="E864" s="148"/>
      <c r="F864" s="148"/>
      <c r="G864" s="148"/>
    </row>
    <row r="865" customFormat="false" ht="15" hidden="false" customHeight="false" outlineLevel="0" collapsed="false">
      <c r="A865" s="144"/>
      <c r="B865" s="145"/>
      <c r="C865" s="146"/>
      <c r="D865" s="147"/>
      <c r="E865" s="148"/>
      <c r="F865" s="148"/>
      <c r="G865" s="148"/>
    </row>
    <row r="866" customFormat="false" ht="15" hidden="false" customHeight="false" outlineLevel="0" collapsed="false">
      <c r="A866" s="144"/>
      <c r="B866" s="145"/>
      <c r="C866" s="146"/>
      <c r="D866" s="147"/>
      <c r="E866" s="148"/>
      <c r="F866" s="148"/>
      <c r="G866" s="148"/>
    </row>
    <row r="867" customFormat="false" ht="15" hidden="false" customHeight="false" outlineLevel="0" collapsed="false">
      <c r="A867" s="144"/>
      <c r="B867" s="145"/>
      <c r="C867" s="146"/>
      <c r="D867" s="147"/>
      <c r="E867" s="148"/>
      <c r="F867" s="148"/>
      <c r="G867" s="148"/>
    </row>
    <row r="868" customFormat="false" ht="15" hidden="false" customHeight="false" outlineLevel="0" collapsed="false">
      <c r="A868" s="144"/>
      <c r="B868" s="145"/>
      <c r="C868" s="146"/>
      <c r="D868" s="147"/>
      <c r="E868" s="148"/>
      <c r="F868" s="148"/>
      <c r="G868" s="148"/>
    </row>
    <row r="869" customFormat="false" ht="15" hidden="false" customHeight="false" outlineLevel="0" collapsed="false">
      <c r="A869" s="144"/>
      <c r="B869" s="145"/>
      <c r="C869" s="146"/>
      <c r="D869" s="147"/>
      <c r="E869" s="148"/>
      <c r="F869" s="148"/>
      <c r="G869" s="148"/>
    </row>
    <row r="870" customFormat="false" ht="15" hidden="false" customHeight="false" outlineLevel="0" collapsed="false">
      <c r="A870" s="144"/>
      <c r="B870" s="145"/>
      <c r="C870" s="146"/>
      <c r="D870" s="147"/>
      <c r="E870" s="148"/>
      <c r="F870" s="148"/>
      <c r="G870" s="148"/>
    </row>
    <row r="871" customFormat="false" ht="15" hidden="false" customHeight="false" outlineLevel="0" collapsed="false">
      <c r="A871" s="144"/>
      <c r="B871" s="145"/>
      <c r="C871" s="146"/>
      <c r="D871" s="147"/>
      <c r="E871" s="148"/>
      <c r="F871" s="148"/>
      <c r="G871" s="148"/>
    </row>
    <row r="872" customFormat="false" ht="15" hidden="false" customHeight="false" outlineLevel="0" collapsed="false">
      <c r="A872" s="144"/>
      <c r="B872" s="145"/>
      <c r="C872" s="146"/>
      <c r="D872" s="147"/>
      <c r="E872" s="148"/>
      <c r="F872" s="148"/>
      <c r="G872" s="148"/>
    </row>
    <row r="873" customFormat="false" ht="15" hidden="false" customHeight="false" outlineLevel="0" collapsed="false">
      <c r="A873" s="144"/>
      <c r="B873" s="145"/>
      <c r="C873" s="146"/>
      <c r="D873" s="147"/>
      <c r="E873" s="148"/>
      <c r="F873" s="148"/>
      <c r="G873" s="148"/>
    </row>
    <row r="874" customFormat="false" ht="15" hidden="false" customHeight="false" outlineLevel="0" collapsed="false">
      <c r="A874" s="144"/>
      <c r="B874" s="145"/>
      <c r="C874" s="146"/>
      <c r="D874" s="147"/>
      <c r="E874" s="148"/>
      <c r="F874" s="148"/>
      <c r="G874" s="148"/>
    </row>
    <row r="875" customFormat="false" ht="15" hidden="false" customHeight="false" outlineLevel="0" collapsed="false">
      <c r="A875" s="144"/>
      <c r="B875" s="145"/>
      <c r="C875" s="146"/>
      <c r="D875" s="147"/>
      <c r="E875" s="148"/>
      <c r="F875" s="148"/>
      <c r="G875" s="148"/>
    </row>
    <row r="876" customFormat="false" ht="15" hidden="false" customHeight="false" outlineLevel="0" collapsed="false">
      <c r="A876" s="144"/>
      <c r="B876" s="145"/>
      <c r="C876" s="146"/>
      <c r="D876" s="147"/>
      <c r="E876" s="148"/>
      <c r="F876" s="148"/>
      <c r="G876" s="148"/>
    </row>
    <row r="877" customFormat="false" ht="15" hidden="false" customHeight="false" outlineLevel="0" collapsed="false">
      <c r="A877" s="144"/>
      <c r="B877" s="145"/>
      <c r="C877" s="146"/>
      <c r="D877" s="147"/>
      <c r="E877" s="148"/>
      <c r="F877" s="148"/>
      <c r="G877" s="148"/>
    </row>
    <row r="878" customFormat="false" ht="15" hidden="false" customHeight="false" outlineLevel="0" collapsed="false">
      <c r="A878" s="144"/>
      <c r="B878" s="145"/>
      <c r="C878" s="146"/>
      <c r="D878" s="147"/>
      <c r="E878" s="148"/>
      <c r="F878" s="148"/>
      <c r="G878" s="148"/>
    </row>
    <row r="879" customFormat="false" ht="15" hidden="false" customHeight="false" outlineLevel="0" collapsed="false">
      <c r="A879" s="144"/>
      <c r="B879" s="145"/>
      <c r="C879" s="146"/>
      <c r="D879" s="147"/>
      <c r="E879" s="148"/>
      <c r="F879" s="148"/>
      <c r="G879" s="148"/>
    </row>
    <row r="880" customFormat="false" ht="15" hidden="false" customHeight="false" outlineLevel="0" collapsed="false">
      <c r="A880" s="144"/>
      <c r="B880" s="145"/>
      <c r="C880" s="146"/>
      <c r="D880" s="147"/>
      <c r="E880" s="148"/>
      <c r="F880" s="148"/>
      <c r="G880" s="148"/>
    </row>
    <row r="881" customFormat="false" ht="15" hidden="false" customHeight="false" outlineLevel="0" collapsed="false">
      <c r="A881" s="144"/>
      <c r="B881" s="145"/>
      <c r="C881" s="146"/>
      <c r="D881" s="147"/>
      <c r="E881" s="148"/>
      <c r="F881" s="148"/>
      <c r="G881" s="148"/>
    </row>
    <row r="882" customFormat="false" ht="15" hidden="false" customHeight="false" outlineLevel="0" collapsed="false">
      <c r="A882" s="144"/>
      <c r="B882" s="145"/>
      <c r="C882" s="146"/>
      <c r="D882" s="147"/>
      <c r="E882" s="148"/>
      <c r="F882" s="148"/>
      <c r="G882" s="148"/>
    </row>
    <row r="883" customFormat="false" ht="15" hidden="false" customHeight="false" outlineLevel="0" collapsed="false">
      <c r="A883" s="144"/>
      <c r="B883" s="145"/>
      <c r="C883" s="146"/>
      <c r="D883" s="147"/>
      <c r="E883" s="148"/>
      <c r="F883" s="148"/>
      <c r="G883" s="148"/>
    </row>
    <row r="884" customFormat="false" ht="15" hidden="false" customHeight="false" outlineLevel="0" collapsed="false">
      <c r="A884" s="144"/>
      <c r="B884" s="145"/>
      <c r="C884" s="146"/>
      <c r="D884" s="147"/>
      <c r="E884" s="148"/>
      <c r="F884" s="148"/>
      <c r="G884" s="148"/>
    </row>
    <row r="885" customFormat="false" ht="15" hidden="false" customHeight="false" outlineLevel="0" collapsed="false">
      <c r="A885" s="144"/>
      <c r="B885" s="145"/>
      <c r="C885" s="146"/>
      <c r="D885" s="147"/>
      <c r="E885" s="148"/>
      <c r="F885" s="148"/>
      <c r="G885" s="148"/>
    </row>
    <row r="886" customFormat="false" ht="15" hidden="false" customHeight="false" outlineLevel="0" collapsed="false">
      <c r="A886" s="144"/>
      <c r="B886" s="145"/>
      <c r="C886" s="146"/>
      <c r="D886" s="147"/>
      <c r="E886" s="148"/>
      <c r="F886" s="148"/>
      <c r="G886" s="148"/>
    </row>
    <row r="887" customFormat="false" ht="15" hidden="false" customHeight="false" outlineLevel="0" collapsed="false">
      <c r="A887" s="144"/>
      <c r="B887" s="145"/>
      <c r="C887" s="146"/>
      <c r="D887" s="147"/>
      <c r="E887" s="148"/>
      <c r="F887" s="148"/>
      <c r="G887" s="148"/>
    </row>
    <row r="888" customFormat="false" ht="15" hidden="false" customHeight="false" outlineLevel="0" collapsed="false">
      <c r="A888" s="144"/>
      <c r="B888" s="145"/>
      <c r="C888" s="146"/>
      <c r="D888" s="147"/>
      <c r="E888" s="148"/>
      <c r="F888" s="148"/>
      <c r="G888" s="148"/>
    </row>
    <row r="889" customFormat="false" ht="15" hidden="false" customHeight="false" outlineLevel="0" collapsed="false">
      <c r="A889" s="144"/>
      <c r="B889" s="145"/>
      <c r="C889" s="146"/>
      <c r="D889" s="147"/>
      <c r="E889" s="148"/>
      <c r="F889" s="148"/>
      <c r="G889" s="148"/>
    </row>
    <row r="890" customFormat="false" ht="15" hidden="false" customHeight="false" outlineLevel="0" collapsed="false">
      <c r="A890" s="144"/>
      <c r="B890" s="145"/>
      <c r="C890" s="146"/>
      <c r="D890" s="147"/>
      <c r="E890" s="148"/>
      <c r="F890" s="148"/>
      <c r="G890" s="148"/>
    </row>
    <row r="891" customFormat="false" ht="15" hidden="false" customHeight="false" outlineLevel="0" collapsed="false">
      <c r="A891" s="144"/>
      <c r="B891" s="145"/>
      <c r="C891" s="146"/>
      <c r="D891" s="147"/>
      <c r="E891" s="148"/>
      <c r="F891" s="148"/>
      <c r="G891" s="148"/>
    </row>
    <row r="892" customFormat="false" ht="15" hidden="false" customHeight="false" outlineLevel="0" collapsed="false">
      <c r="A892" s="144"/>
      <c r="B892" s="145"/>
      <c r="C892" s="146"/>
      <c r="D892" s="147"/>
      <c r="E892" s="148"/>
      <c r="F892" s="148"/>
      <c r="G892" s="148"/>
    </row>
    <row r="893" customFormat="false" ht="15" hidden="false" customHeight="false" outlineLevel="0" collapsed="false">
      <c r="A893" s="144"/>
      <c r="B893" s="145"/>
      <c r="C893" s="146"/>
      <c r="D893" s="147"/>
      <c r="E893" s="148"/>
      <c r="F893" s="148"/>
      <c r="G893" s="148"/>
    </row>
    <row r="894" customFormat="false" ht="15" hidden="false" customHeight="false" outlineLevel="0" collapsed="false">
      <c r="A894" s="144"/>
      <c r="B894" s="145"/>
      <c r="C894" s="146"/>
      <c r="D894" s="147"/>
      <c r="E894" s="148"/>
      <c r="F894" s="148"/>
      <c r="G894" s="148"/>
    </row>
    <row r="895" customFormat="false" ht="15" hidden="false" customHeight="false" outlineLevel="0" collapsed="false">
      <c r="A895" s="144"/>
      <c r="B895" s="145"/>
      <c r="C895" s="146"/>
      <c r="D895" s="147"/>
      <c r="E895" s="148"/>
      <c r="F895" s="148"/>
      <c r="G895" s="148"/>
    </row>
    <row r="896" customFormat="false" ht="15" hidden="false" customHeight="false" outlineLevel="0" collapsed="false">
      <c r="A896" s="144"/>
      <c r="B896" s="145"/>
      <c r="C896" s="146"/>
      <c r="D896" s="147"/>
      <c r="E896" s="148"/>
      <c r="F896" s="148"/>
      <c r="G896" s="148"/>
    </row>
    <row r="897" customFormat="false" ht="15" hidden="false" customHeight="false" outlineLevel="0" collapsed="false">
      <c r="A897" s="144"/>
      <c r="B897" s="145"/>
      <c r="C897" s="146"/>
      <c r="D897" s="147"/>
      <c r="E897" s="148"/>
      <c r="F897" s="148"/>
      <c r="G897" s="148"/>
    </row>
    <row r="898" customFormat="false" ht="15" hidden="false" customHeight="false" outlineLevel="0" collapsed="false">
      <c r="A898" s="144"/>
      <c r="B898" s="145"/>
      <c r="C898" s="146"/>
      <c r="D898" s="147"/>
      <c r="E898" s="148"/>
      <c r="F898" s="148"/>
      <c r="G898" s="148"/>
    </row>
    <row r="899" customFormat="false" ht="15" hidden="false" customHeight="false" outlineLevel="0" collapsed="false">
      <c r="A899" s="144"/>
      <c r="B899" s="145"/>
      <c r="C899" s="146"/>
      <c r="D899" s="147"/>
      <c r="E899" s="148"/>
      <c r="F899" s="148"/>
      <c r="G899" s="148"/>
    </row>
    <row r="900" customFormat="false" ht="15" hidden="false" customHeight="false" outlineLevel="0" collapsed="false">
      <c r="A900" s="144"/>
      <c r="B900" s="145"/>
      <c r="C900" s="146"/>
      <c r="D900" s="147"/>
      <c r="E900" s="148"/>
      <c r="F900" s="148"/>
      <c r="G900" s="148"/>
    </row>
    <row r="901" customFormat="false" ht="15" hidden="false" customHeight="false" outlineLevel="0" collapsed="false">
      <c r="A901" s="144"/>
      <c r="B901" s="145"/>
      <c r="C901" s="146"/>
      <c r="D901" s="147"/>
      <c r="E901" s="148"/>
      <c r="F901" s="148"/>
      <c r="G901" s="148"/>
    </row>
    <row r="902" customFormat="false" ht="15" hidden="false" customHeight="false" outlineLevel="0" collapsed="false">
      <c r="A902" s="144"/>
      <c r="B902" s="145"/>
      <c r="C902" s="146"/>
      <c r="D902" s="147"/>
      <c r="E902" s="148"/>
      <c r="F902" s="148"/>
      <c r="G902" s="148"/>
    </row>
    <row r="903" customFormat="false" ht="15" hidden="false" customHeight="false" outlineLevel="0" collapsed="false">
      <c r="A903" s="144"/>
      <c r="B903" s="145"/>
      <c r="C903" s="146"/>
      <c r="D903" s="147"/>
      <c r="E903" s="148"/>
      <c r="F903" s="148"/>
      <c r="G903" s="148"/>
    </row>
    <row r="904" customFormat="false" ht="15" hidden="false" customHeight="false" outlineLevel="0" collapsed="false">
      <c r="A904" s="144"/>
      <c r="B904" s="145"/>
      <c r="C904" s="146"/>
      <c r="D904" s="147"/>
      <c r="E904" s="148"/>
      <c r="F904" s="148"/>
      <c r="G904" s="148"/>
    </row>
    <row r="905" customFormat="false" ht="15" hidden="false" customHeight="false" outlineLevel="0" collapsed="false">
      <c r="A905" s="144"/>
      <c r="B905" s="145"/>
      <c r="C905" s="146"/>
      <c r="D905" s="147"/>
      <c r="E905" s="148"/>
      <c r="F905" s="148"/>
      <c r="G905" s="148"/>
    </row>
    <row r="906" customFormat="false" ht="15" hidden="false" customHeight="false" outlineLevel="0" collapsed="false">
      <c r="A906" s="144"/>
      <c r="B906" s="145"/>
      <c r="C906" s="146"/>
      <c r="D906" s="147"/>
      <c r="E906" s="148"/>
      <c r="F906" s="148"/>
      <c r="G906" s="148"/>
    </row>
    <row r="907" customFormat="false" ht="15" hidden="false" customHeight="false" outlineLevel="0" collapsed="false">
      <c r="A907" s="144"/>
      <c r="B907" s="145"/>
      <c r="C907" s="146"/>
      <c r="D907" s="147"/>
      <c r="E907" s="148"/>
      <c r="F907" s="148"/>
      <c r="G907" s="148"/>
    </row>
    <row r="908" customFormat="false" ht="15" hidden="false" customHeight="false" outlineLevel="0" collapsed="false">
      <c r="A908" s="144"/>
      <c r="B908" s="145"/>
      <c r="C908" s="146"/>
      <c r="D908" s="147"/>
      <c r="E908" s="148"/>
      <c r="F908" s="148"/>
      <c r="G908" s="148"/>
    </row>
    <row r="909" customFormat="false" ht="15" hidden="false" customHeight="false" outlineLevel="0" collapsed="false">
      <c r="A909" s="144"/>
      <c r="B909" s="145"/>
      <c r="C909" s="146"/>
      <c r="D909" s="147"/>
      <c r="E909" s="148"/>
      <c r="F909" s="148"/>
      <c r="G909" s="148"/>
    </row>
    <row r="910" customFormat="false" ht="15" hidden="false" customHeight="false" outlineLevel="0" collapsed="false">
      <c r="A910" s="144"/>
      <c r="B910" s="145"/>
      <c r="C910" s="146"/>
      <c r="D910" s="147"/>
      <c r="E910" s="148"/>
      <c r="F910" s="148"/>
      <c r="G910" s="148"/>
    </row>
    <row r="911" customFormat="false" ht="15" hidden="false" customHeight="false" outlineLevel="0" collapsed="false">
      <c r="A911" s="144"/>
      <c r="B911" s="145"/>
      <c r="C911" s="146"/>
      <c r="D911" s="147"/>
      <c r="E911" s="148"/>
      <c r="F911" s="148"/>
      <c r="G911" s="148"/>
    </row>
    <row r="912" customFormat="false" ht="15" hidden="false" customHeight="false" outlineLevel="0" collapsed="false">
      <c r="A912" s="144"/>
      <c r="B912" s="145"/>
      <c r="C912" s="146"/>
      <c r="D912" s="147"/>
      <c r="E912" s="148"/>
      <c r="F912" s="148"/>
      <c r="G912" s="148"/>
    </row>
    <row r="913" customFormat="false" ht="15" hidden="false" customHeight="false" outlineLevel="0" collapsed="false">
      <c r="A913" s="144"/>
      <c r="B913" s="145"/>
      <c r="C913" s="146"/>
      <c r="D913" s="147"/>
      <c r="E913" s="148"/>
      <c r="F913" s="148"/>
      <c r="G913" s="148"/>
    </row>
    <row r="914" customFormat="false" ht="15" hidden="false" customHeight="false" outlineLevel="0" collapsed="false">
      <c r="A914" s="144"/>
      <c r="B914" s="145"/>
      <c r="C914" s="146"/>
      <c r="D914" s="147"/>
      <c r="E914" s="148"/>
      <c r="F914" s="148"/>
      <c r="G914" s="148"/>
    </row>
    <row r="915" customFormat="false" ht="15" hidden="false" customHeight="false" outlineLevel="0" collapsed="false">
      <c r="A915" s="144"/>
      <c r="B915" s="145"/>
      <c r="C915" s="146"/>
      <c r="D915" s="147"/>
      <c r="E915" s="148"/>
      <c r="F915" s="148"/>
      <c r="G915" s="148"/>
    </row>
    <row r="916" customFormat="false" ht="15" hidden="false" customHeight="false" outlineLevel="0" collapsed="false">
      <c r="A916" s="144"/>
      <c r="B916" s="145"/>
      <c r="C916" s="146"/>
      <c r="D916" s="147"/>
      <c r="E916" s="148"/>
      <c r="F916" s="148"/>
      <c r="G916" s="148"/>
    </row>
    <row r="917" customFormat="false" ht="15" hidden="false" customHeight="false" outlineLevel="0" collapsed="false">
      <c r="A917" s="144"/>
      <c r="B917" s="145"/>
      <c r="C917" s="146"/>
      <c r="D917" s="147"/>
      <c r="E917" s="148"/>
      <c r="F917" s="148"/>
      <c r="G917" s="148"/>
    </row>
    <row r="918" customFormat="false" ht="15" hidden="false" customHeight="false" outlineLevel="0" collapsed="false">
      <c r="A918" s="144"/>
      <c r="B918" s="145"/>
      <c r="C918" s="146"/>
      <c r="D918" s="147"/>
      <c r="E918" s="148"/>
      <c r="F918" s="148"/>
      <c r="G918" s="148"/>
    </row>
    <row r="919" customFormat="false" ht="15" hidden="false" customHeight="false" outlineLevel="0" collapsed="false">
      <c r="A919" s="144"/>
      <c r="B919" s="145"/>
      <c r="C919" s="146"/>
      <c r="D919" s="147"/>
      <c r="E919" s="148"/>
      <c r="F919" s="148"/>
      <c r="G919" s="148"/>
    </row>
    <row r="920" customFormat="false" ht="15" hidden="false" customHeight="false" outlineLevel="0" collapsed="false">
      <c r="A920" s="144"/>
      <c r="B920" s="145"/>
      <c r="C920" s="146"/>
      <c r="D920" s="147"/>
      <c r="E920" s="148"/>
      <c r="F920" s="148"/>
      <c r="G920" s="148"/>
    </row>
    <row r="921" customFormat="false" ht="15" hidden="false" customHeight="false" outlineLevel="0" collapsed="false">
      <c r="A921" s="144"/>
      <c r="B921" s="145"/>
      <c r="C921" s="146"/>
      <c r="D921" s="147"/>
      <c r="E921" s="148"/>
      <c r="F921" s="148"/>
      <c r="G921" s="148"/>
    </row>
    <row r="922" customFormat="false" ht="15" hidden="false" customHeight="false" outlineLevel="0" collapsed="false">
      <c r="A922" s="144"/>
      <c r="B922" s="145"/>
      <c r="C922" s="146"/>
      <c r="D922" s="147"/>
      <c r="E922" s="148"/>
      <c r="F922" s="148"/>
      <c r="G922" s="148"/>
    </row>
    <row r="923" customFormat="false" ht="15" hidden="false" customHeight="false" outlineLevel="0" collapsed="false">
      <c r="A923" s="144"/>
      <c r="B923" s="145"/>
      <c r="C923" s="146"/>
      <c r="D923" s="147"/>
      <c r="E923" s="148"/>
      <c r="F923" s="148"/>
      <c r="G923" s="148"/>
    </row>
    <row r="924" customFormat="false" ht="15" hidden="false" customHeight="false" outlineLevel="0" collapsed="false">
      <c r="A924" s="144"/>
      <c r="B924" s="145"/>
      <c r="C924" s="146"/>
      <c r="D924" s="147"/>
      <c r="E924" s="148"/>
      <c r="F924" s="148"/>
      <c r="G924" s="148"/>
    </row>
    <row r="925" customFormat="false" ht="15" hidden="false" customHeight="false" outlineLevel="0" collapsed="false">
      <c r="A925" s="144"/>
      <c r="B925" s="145"/>
      <c r="C925" s="146"/>
      <c r="D925" s="147"/>
      <c r="E925" s="148"/>
      <c r="F925" s="148"/>
      <c r="G925" s="148"/>
    </row>
    <row r="926" customFormat="false" ht="15" hidden="false" customHeight="false" outlineLevel="0" collapsed="false">
      <c r="A926" s="144"/>
      <c r="B926" s="145"/>
      <c r="C926" s="146"/>
      <c r="D926" s="147"/>
      <c r="E926" s="148"/>
      <c r="F926" s="148"/>
      <c r="G926" s="148"/>
    </row>
    <row r="927" customFormat="false" ht="15" hidden="false" customHeight="false" outlineLevel="0" collapsed="false">
      <c r="A927" s="144"/>
      <c r="B927" s="145"/>
      <c r="C927" s="146"/>
      <c r="D927" s="147"/>
      <c r="E927" s="148"/>
      <c r="F927" s="148"/>
      <c r="G927" s="148"/>
    </row>
    <row r="928" customFormat="false" ht="15" hidden="false" customHeight="false" outlineLevel="0" collapsed="false">
      <c r="A928" s="144"/>
      <c r="B928" s="145"/>
      <c r="C928" s="146"/>
      <c r="D928" s="147"/>
      <c r="E928" s="148"/>
      <c r="F928" s="148"/>
      <c r="G928" s="148"/>
    </row>
    <row r="929" customFormat="false" ht="15" hidden="false" customHeight="false" outlineLevel="0" collapsed="false">
      <c r="A929" s="144"/>
      <c r="B929" s="145"/>
      <c r="C929" s="146"/>
      <c r="D929" s="147"/>
      <c r="E929" s="148"/>
      <c r="F929" s="148"/>
      <c r="G929" s="148"/>
    </row>
    <row r="930" customFormat="false" ht="15" hidden="false" customHeight="false" outlineLevel="0" collapsed="false">
      <c r="A930" s="144"/>
      <c r="B930" s="145"/>
      <c r="C930" s="146"/>
      <c r="D930" s="147"/>
      <c r="E930" s="148"/>
      <c r="F930" s="148"/>
      <c r="G930" s="148"/>
    </row>
    <row r="931" customFormat="false" ht="15" hidden="false" customHeight="false" outlineLevel="0" collapsed="false">
      <c r="A931" s="144"/>
      <c r="B931" s="145"/>
      <c r="C931" s="146"/>
      <c r="D931" s="147"/>
      <c r="E931" s="148"/>
      <c r="F931" s="148"/>
      <c r="G931" s="148"/>
    </row>
    <row r="932" customFormat="false" ht="15" hidden="false" customHeight="false" outlineLevel="0" collapsed="false">
      <c r="A932" s="144"/>
      <c r="B932" s="145"/>
      <c r="C932" s="146"/>
      <c r="D932" s="147"/>
      <c r="E932" s="148"/>
      <c r="F932" s="148"/>
      <c r="G932" s="148"/>
    </row>
    <row r="933" customFormat="false" ht="15" hidden="false" customHeight="false" outlineLevel="0" collapsed="false">
      <c r="A933" s="144"/>
      <c r="B933" s="145"/>
      <c r="C933" s="146"/>
      <c r="D933" s="147"/>
      <c r="E933" s="148"/>
      <c r="F933" s="148"/>
      <c r="G933" s="148"/>
    </row>
    <row r="934" customFormat="false" ht="15" hidden="false" customHeight="false" outlineLevel="0" collapsed="false">
      <c r="A934" s="144"/>
      <c r="B934" s="145"/>
      <c r="C934" s="146"/>
      <c r="D934" s="147"/>
      <c r="E934" s="148"/>
      <c r="F934" s="148"/>
      <c r="G934" s="148"/>
    </row>
    <row r="935" customFormat="false" ht="15" hidden="false" customHeight="false" outlineLevel="0" collapsed="false">
      <c r="A935" s="144"/>
      <c r="B935" s="145"/>
      <c r="C935" s="146"/>
      <c r="D935" s="147"/>
      <c r="E935" s="148"/>
      <c r="F935" s="148"/>
      <c r="G935" s="148"/>
    </row>
    <row r="936" customFormat="false" ht="15" hidden="false" customHeight="false" outlineLevel="0" collapsed="false">
      <c r="A936" s="144"/>
      <c r="B936" s="145"/>
      <c r="C936" s="146"/>
      <c r="D936" s="147"/>
      <c r="E936" s="148"/>
      <c r="F936" s="148"/>
      <c r="G936" s="148"/>
    </row>
    <row r="937" customFormat="false" ht="15" hidden="false" customHeight="false" outlineLevel="0" collapsed="false">
      <c r="A937" s="144"/>
      <c r="B937" s="145"/>
      <c r="C937" s="146"/>
      <c r="D937" s="147"/>
      <c r="E937" s="148"/>
      <c r="F937" s="148"/>
      <c r="G937" s="148"/>
    </row>
    <row r="938" customFormat="false" ht="15" hidden="false" customHeight="false" outlineLevel="0" collapsed="false">
      <c r="A938" s="144"/>
      <c r="B938" s="145"/>
      <c r="C938" s="146"/>
      <c r="D938" s="147"/>
      <c r="E938" s="148"/>
      <c r="F938" s="148"/>
      <c r="G938" s="148"/>
    </row>
    <row r="939" customFormat="false" ht="15" hidden="false" customHeight="false" outlineLevel="0" collapsed="false">
      <c r="A939" s="144"/>
      <c r="B939" s="145"/>
      <c r="C939" s="146"/>
      <c r="D939" s="147"/>
      <c r="E939" s="148"/>
      <c r="F939" s="148"/>
      <c r="G939" s="148"/>
    </row>
    <row r="940" customFormat="false" ht="15" hidden="false" customHeight="false" outlineLevel="0" collapsed="false">
      <c r="A940" s="144"/>
      <c r="B940" s="145"/>
      <c r="C940" s="146"/>
      <c r="D940" s="147"/>
      <c r="E940" s="148"/>
      <c r="F940" s="148"/>
      <c r="G940" s="148"/>
    </row>
    <row r="941" customFormat="false" ht="15" hidden="false" customHeight="false" outlineLevel="0" collapsed="false">
      <c r="A941" s="144"/>
      <c r="B941" s="145"/>
      <c r="C941" s="146"/>
      <c r="D941" s="147"/>
      <c r="E941" s="148"/>
      <c r="F941" s="148"/>
      <c r="G941" s="148"/>
    </row>
    <row r="942" customFormat="false" ht="15" hidden="false" customHeight="false" outlineLevel="0" collapsed="false">
      <c r="A942" s="144"/>
      <c r="B942" s="145"/>
      <c r="C942" s="146"/>
      <c r="D942" s="147"/>
      <c r="E942" s="148"/>
      <c r="F942" s="148"/>
      <c r="G942" s="148"/>
    </row>
    <row r="943" customFormat="false" ht="15" hidden="false" customHeight="false" outlineLevel="0" collapsed="false">
      <c r="A943" s="144"/>
      <c r="B943" s="145"/>
      <c r="C943" s="146"/>
      <c r="D943" s="147"/>
      <c r="E943" s="148"/>
      <c r="F943" s="148"/>
      <c r="G943" s="148"/>
    </row>
    <row r="944" customFormat="false" ht="15" hidden="false" customHeight="false" outlineLevel="0" collapsed="false">
      <c r="A944" s="144"/>
      <c r="B944" s="145"/>
      <c r="C944" s="146"/>
      <c r="D944" s="147"/>
      <c r="E944" s="148"/>
      <c r="F944" s="148"/>
      <c r="G944" s="148"/>
    </row>
    <row r="945" customFormat="false" ht="15" hidden="false" customHeight="false" outlineLevel="0" collapsed="false">
      <c r="A945" s="144"/>
      <c r="B945" s="145"/>
      <c r="C945" s="146"/>
      <c r="D945" s="147"/>
      <c r="E945" s="148"/>
      <c r="F945" s="148"/>
      <c r="G945" s="148"/>
    </row>
    <row r="946" customFormat="false" ht="15" hidden="false" customHeight="false" outlineLevel="0" collapsed="false">
      <c r="A946" s="144"/>
      <c r="B946" s="145"/>
      <c r="C946" s="146"/>
      <c r="D946" s="147"/>
      <c r="E946" s="148"/>
      <c r="F946" s="148"/>
      <c r="G946" s="148"/>
    </row>
    <row r="947" customFormat="false" ht="15" hidden="false" customHeight="false" outlineLevel="0" collapsed="false">
      <c r="A947" s="144"/>
      <c r="B947" s="145"/>
      <c r="C947" s="146"/>
      <c r="D947" s="147"/>
      <c r="E947" s="148"/>
      <c r="F947" s="148"/>
      <c r="G947" s="148"/>
    </row>
    <row r="948" customFormat="false" ht="15" hidden="false" customHeight="false" outlineLevel="0" collapsed="false">
      <c r="A948" s="144"/>
      <c r="B948" s="145"/>
      <c r="C948" s="146"/>
      <c r="D948" s="147"/>
      <c r="E948" s="148"/>
      <c r="F948" s="148"/>
      <c r="G948" s="148"/>
    </row>
    <row r="949" customFormat="false" ht="15" hidden="false" customHeight="false" outlineLevel="0" collapsed="false">
      <c r="A949" s="144"/>
      <c r="B949" s="145"/>
      <c r="C949" s="146"/>
      <c r="D949" s="147"/>
      <c r="E949" s="148"/>
      <c r="F949" s="148"/>
      <c r="G949" s="148"/>
    </row>
    <row r="950" customFormat="false" ht="15" hidden="false" customHeight="false" outlineLevel="0" collapsed="false">
      <c r="A950" s="144"/>
      <c r="B950" s="145"/>
      <c r="C950" s="146"/>
      <c r="D950" s="147"/>
      <c r="E950" s="148"/>
      <c r="F950" s="148"/>
      <c r="G950" s="148"/>
    </row>
    <row r="951" customFormat="false" ht="15" hidden="false" customHeight="false" outlineLevel="0" collapsed="false">
      <c r="A951" s="144"/>
      <c r="B951" s="145"/>
      <c r="C951" s="146"/>
      <c r="D951" s="147"/>
      <c r="E951" s="148"/>
      <c r="F951" s="148"/>
      <c r="G951" s="148"/>
    </row>
    <row r="952" customFormat="false" ht="15" hidden="false" customHeight="false" outlineLevel="0" collapsed="false">
      <c r="A952" s="144"/>
      <c r="B952" s="145"/>
      <c r="C952" s="146"/>
      <c r="D952" s="147"/>
      <c r="E952" s="148"/>
      <c r="F952" s="148"/>
      <c r="G952" s="148"/>
    </row>
    <row r="953" customFormat="false" ht="15" hidden="false" customHeight="false" outlineLevel="0" collapsed="false">
      <c r="A953" s="144"/>
      <c r="B953" s="145"/>
      <c r="C953" s="146"/>
      <c r="D953" s="147"/>
      <c r="E953" s="148"/>
      <c r="F953" s="148"/>
      <c r="G953" s="148"/>
    </row>
    <row r="954" customFormat="false" ht="15" hidden="false" customHeight="false" outlineLevel="0" collapsed="false">
      <c r="A954" s="144"/>
      <c r="B954" s="145"/>
      <c r="C954" s="146"/>
      <c r="D954" s="147"/>
      <c r="E954" s="148"/>
      <c r="F954" s="148"/>
      <c r="G954" s="148"/>
    </row>
    <row r="955" customFormat="false" ht="15" hidden="false" customHeight="false" outlineLevel="0" collapsed="false">
      <c r="A955" s="144"/>
      <c r="B955" s="145"/>
      <c r="C955" s="146"/>
      <c r="D955" s="147"/>
      <c r="E955" s="148"/>
      <c r="F955" s="148"/>
      <c r="G955" s="148"/>
    </row>
    <row r="956" customFormat="false" ht="15" hidden="false" customHeight="false" outlineLevel="0" collapsed="false">
      <c r="A956" s="144"/>
      <c r="B956" s="145"/>
      <c r="C956" s="146"/>
      <c r="D956" s="147"/>
      <c r="E956" s="148"/>
      <c r="F956" s="148"/>
      <c r="G956" s="148"/>
    </row>
    <row r="957" customFormat="false" ht="15" hidden="false" customHeight="false" outlineLevel="0" collapsed="false">
      <c r="A957" s="144"/>
      <c r="B957" s="145"/>
      <c r="C957" s="146"/>
      <c r="D957" s="147"/>
      <c r="E957" s="148"/>
      <c r="F957" s="148"/>
      <c r="G957" s="148"/>
    </row>
    <row r="958" customFormat="false" ht="15" hidden="false" customHeight="false" outlineLevel="0" collapsed="false">
      <c r="A958" s="144"/>
      <c r="B958" s="145"/>
      <c r="C958" s="146"/>
      <c r="D958" s="147"/>
      <c r="E958" s="148"/>
      <c r="F958" s="148"/>
      <c r="G958" s="148"/>
    </row>
    <row r="959" customFormat="false" ht="15" hidden="false" customHeight="false" outlineLevel="0" collapsed="false">
      <c r="A959" s="144"/>
      <c r="B959" s="145"/>
      <c r="C959" s="146"/>
      <c r="D959" s="147"/>
      <c r="E959" s="148"/>
      <c r="F959" s="148"/>
      <c r="G959" s="148"/>
    </row>
    <row r="960" customFormat="false" ht="15" hidden="false" customHeight="false" outlineLevel="0" collapsed="false">
      <c r="A960" s="144"/>
      <c r="B960" s="145"/>
      <c r="C960" s="146"/>
      <c r="D960" s="147"/>
      <c r="E960" s="148"/>
      <c r="F960" s="148"/>
      <c r="G960" s="148"/>
    </row>
    <row r="961" customFormat="false" ht="15" hidden="false" customHeight="false" outlineLevel="0" collapsed="false">
      <c r="A961" s="144"/>
      <c r="B961" s="145"/>
      <c r="C961" s="146"/>
      <c r="D961" s="147"/>
      <c r="E961" s="148"/>
      <c r="F961" s="148"/>
      <c r="G961" s="148"/>
    </row>
    <row r="962" customFormat="false" ht="15" hidden="false" customHeight="false" outlineLevel="0" collapsed="false">
      <c r="A962" s="144"/>
      <c r="B962" s="145"/>
      <c r="C962" s="146"/>
      <c r="D962" s="147"/>
      <c r="E962" s="148"/>
      <c r="F962" s="148"/>
      <c r="G962" s="148"/>
    </row>
    <row r="963" customFormat="false" ht="15" hidden="false" customHeight="false" outlineLevel="0" collapsed="false">
      <c r="A963" s="144"/>
      <c r="B963" s="145"/>
      <c r="C963" s="146"/>
      <c r="D963" s="147"/>
      <c r="E963" s="148"/>
      <c r="F963" s="148"/>
      <c r="G963" s="148"/>
    </row>
    <row r="964" customFormat="false" ht="15" hidden="false" customHeight="false" outlineLevel="0" collapsed="false">
      <c r="A964" s="144"/>
      <c r="B964" s="145"/>
      <c r="C964" s="146"/>
      <c r="D964" s="147"/>
      <c r="E964" s="148"/>
      <c r="F964" s="148"/>
      <c r="G964" s="148"/>
    </row>
    <row r="965" customFormat="false" ht="15" hidden="false" customHeight="false" outlineLevel="0" collapsed="false">
      <c r="A965" s="144"/>
      <c r="B965" s="145"/>
      <c r="C965" s="146"/>
      <c r="D965" s="147"/>
      <c r="E965" s="148"/>
      <c r="F965" s="148"/>
      <c r="G965" s="148"/>
    </row>
    <row r="966" customFormat="false" ht="15" hidden="false" customHeight="false" outlineLevel="0" collapsed="false">
      <c r="A966" s="144"/>
      <c r="B966" s="145"/>
      <c r="C966" s="146"/>
      <c r="D966" s="147"/>
      <c r="E966" s="148"/>
      <c r="F966" s="148"/>
      <c r="G966" s="148"/>
    </row>
    <row r="967" customFormat="false" ht="15" hidden="false" customHeight="false" outlineLevel="0" collapsed="false">
      <c r="A967" s="144"/>
      <c r="B967" s="145"/>
      <c r="C967" s="146"/>
      <c r="D967" s="147"/>
      <c r="E967" s="148"/>
      <c r="F967" s="148"/>
      <c r="G967" s="148"/>
    </row>
    <row r="968" customFormat="false" ht="15" hidden="false" customHeight="false" outlineLevel="0" collapsed="false">
      <c r="A968" s="144"/>
      <c r="B968" s="145"/>
      <c r="C968" s="146"/>
      <c r="D968" s="147"/>
      <c r="E968" s="148"/>
      <c r="F968" s="148"/>
      <c r="G968" s="148"/>
    </row>
    <row r="969" customFormat="false" ht="15" hidden="false" customHeight="false" outlineLevel="0" collapsed="false">
      <c r="A969" s="144"/>
      <c r="B969" s="145"/>
      <c r="C969" s="146"/>
      <c r="D969" s="147"/>
      <c r="E969" s="148"/>
      <c r="F969" s="148"/>
      <c r="G969" s="148"/>
    </row>
    <row r="970" customFormat="false" ht="15" hidden="false" customHeight="false" outlineLevel="0" collapsed="false">
      <c r="A970" s="144"/>
      <c r="B970" s="145"/>
      <c r="C970" s="146"/>
      <c r="D970" s="147"/>
      <c r="E970" s="148"/>
      <c r="F970" s="148"/>
      <c r="G970" s="148"/>
    </row>
    <row r="971" customFormat="false" ht="15" hidden="false" customHeight="false" outlineLevel="0" collapsed="false">
      <c r="A971" s="144"/>
      <c r="B971" s="145"/>
      <c r="C971" s="146"/>
      <c r="D971" s="147"/>
      <c r="E971" s="148"/>
      <c r="F971" s="148"/>
      <c r="G971" s="148"/>
    </row>
    <row r="972" customFormat="false" ht="15" hidden="false" customHeight="false" outlineLevel="0" collapsed="false">
      <c r="A972" s="144"/>
      <c r="B972" s="145"/>
      <c r="C972" s="146"/>
      <c r="D972" s="147"/>
      <c r="E972" s="148"/>
      <c r="F972" s="148"/>
      <c r="G972" s="148"/>
    </row>
    <row r="973" customFormat="false" ht="15" hidden="false" customHeight="false" outlineLevel="0" collapsed="false">
      <c r="A973" s="144"/>
      <c r="B973" s="145"/>
      <c r="C973" s="146"/>
      <c r="D973" s="147"/>
      <c r="E973" s="148"/>
      <c r="F973" s="148"/>
      <c r="G973" s="148"/>
    </row>
    <row r="974" customFormat="false" ht="15" hidden="false" customHeight="false" outlineLevel="0" collapsed="false">
      <c r="A974" s="144"/>
      <c r="B974" s="145"/>
      <c r="C974" s="146"/>
      <c r="D974" s="147"/>
      <c r="E974" s="148"/>
      <c r="F974" s="148"/>
      <c r="G974" s="148"/>
    </row>
    <row r="975" customFormat="false" ht="15" hidden="false" customHeight="false" outlineLevel="0" collapsed="false">
      <c r="A975" s="144"/>
      <c r="B975" s="145"/>
      <c r="C975" s="146"/>
      <c r="D975" s="147"/>
      <c r="E975" s="148"/>
      <c r="F975" s="148"/>
      <c r="G975" s="148"/>
    </row>
    <row r="976" customFormat="false" ht="15" hidden="false" customHeight="false" outlineLevel="0" collapsed="false">
      <c r="A976" s="144"/>
      <c r="B976" s="145"/>
      <c r="C976" s="146"/>
      <c r="D976" s="147"/>
      <c r="E976" s="148"/>
      <c r="F976" s="148"/>
      <c r="G976" s="148"/>
    </row>
    <row r="977" customFormat="false" ht="15" hidden="false" customHeight="false" outlineLevel="0" collapsed="false">
      <c r="A977" s="144"/>
      <c r="B977" s="145"/>
      <c r="C977" s="146"/>
      <c r="D977" s="147"/>
      <c r="E977" s="148"/>
      <c r="F977" s="148"/>
      <c r="G977" s="148"/>
    </row>
    <row r="978" customFormat="false" ht="15" hidden="false" customHeight="false" outlineLevel="0" collapsed="false">
      <c r="A978" s="144"/>
      <c r="B978" s="145"/>
      <c r="C978" s="146"/>
      <c r="D978" s="147"/>
      <c r="E978" s="148"/>
      <c r="F978" s="148"/>
      <c r="G978" s="148"/>
    </row>
    <row r="979" customFormat="false" ht="15" hidden="false" customHeight="false" outlineLevel="0" collapsed="false">
      <c r="A979" s="144"/>
      <c r="B979" s="145"/>
      <c r="C979" s="146"/>
      <c r="D979" s="147"/>
      <c r="E979" s="148"/>
      <c r="F979" s="148"/>
      <c r="G979" s="148"/>
    </row>
    <row r="980" customFormat="false" ht="15" hidden="false" customHeight="false" outlineLevel="0" collapsed="false">
      <c r="A980" s="144"/>
      <c r="B980" s="145"/>
      <c r="C980" s="146"/>
      <c r="D980" s="147"/>
      <c r="E980" s="148"/>
      <c r="F980" s="148"/>
      <c r="G980" s="148"/>
    </row>
    <row r="981" customFormat="false" ht="15" hidden="false" customHeight="false" outlineLevel="0" collapsed="false">
      <c r="A981" s="144"/>
      <c r="B981" s="145"/>
      <c r="C981" s="146"/>
      <c r="D981" s="147"/>
      <c r="E981" s="148"/>
      <c r="F981" s="148"/>
      <c r="G981" s="148"/>
    </row>
    <row r="982" customFormat="false" ht="15" hidden="false" customHeight="false" outlineLevel="0" collapsed="false">
      <c r="A982" s="144"/>
      <c r="B982" s="145"/>
      <c r="C982" s="146"/>
      <c r="D982" s="147"/>
      <c r="E982" s="148"/>
      <c r="F982" s="148"/>
      <c r="G982" s="148"/>
    </row>
    <row r="983" customFormat="false" ht="15" hidden="false" customHeight="false" outlineLevel="0" collapsed="false">
      <c r="A983" s="144"/>
      <c r="B983" s="145"/>
      <c r="C983" s="146"/>
      <c r="D983" s="147"/>
      <c r="E983" s="148"/>
      <c r="F983" s="148"/>
      <c r="G983" s="148"/>
    </row>
    <row r="984" customFormat="false" ht="15" hidden="false" customHeight="false" outlineLevel="0" collapsed="false">
      <c r="A984" s="144"/>
      <c r="B984" s="145"/>
      <c r="C984" s="146"/>
      <c r="D984" s="147"/>
      <c r="E984" s="148"/>
      <c r="F984" s="148"/>
      <c r="G984" s="148"/>
    </row>
    <row r="985" customFormat="false" ht="15" hidden="false" customHeight="false" outlineLevel="0" collapsed="false">
      <c r="A985" s="144"/>
      <c r="B985" s="145"/>
      <c r="C985" s="146"/>
      <c r="D985" s="147"/>
      <c r="E985" s="148"/>
      <c r="F985" s="148"/>
      <c r="G985" s="148"/>
    </row>
    <row r="986" customFormat="false" ht="15" hidden="false" customHeight="false" outlineLevel="0" collapsed="false">
      <c r="A986" s="144"/>
      <c r="B986" s="145"/>
      <c r="C986" s="146"/>
      <c r="D986" s="147"/>
      <c r="E986" s="148"/>
      <c r="F986" s="148"/>
      <c r="G986" s="148"/>
    </row>
    <row r="987" customFormat="false" ht="15" hidden="false" customHeight="false" outlineLevel="0" collapsed="false">
      <c r="A987" s="144"/>
      <c r="B987" s="145"/>
      <c r="C987" s="146"/>
      <c r="D987" s="147"/>
      <c r="E987" s="148"/>
      <c r="F987" s="148"/>
      <c r="G987" s="148"/>
    </row>
    <row r="988" customFormat="false" ht="15" hidden="false" customHeight="false" outlineLevel="0" collapsed="false">
      <c r="A988" s="144"/>
      <c r="B988" s="145"/>
      <c r="C988" s="146"/>
      <c r="D988" s="147"/>
      <c r="E988" s="148"/>
      <c r="F988" s="148"/>
      <c r="G988" s="148"/>
    </row>
    <row r="989" customFormat="false" ht="15" hidden="false" customHeight="false" outlineLevel="0" collapsed="false">
      <c r="A989" s="144"/>
      <c r="B989" s="145"/>
      <c r="C989" s="146"/>
      <c r="D989" s="147"/>
      <c r="E989" s="148"/>
      <c r="F989" s="148"/>
      <c r="G989" s="148"/>
    </row>
    <row r="990" customFormat="false" ht="15" hidden="false" customHeight="false" outlineLevel="0" collapsed="false">
      <c r="A990" s="144"/>
      <c r="B990" s="145"/>
      <c r="C990" s="146"/>
      <c r="D990" s="147"/>
      <c r="E990" s="148"/>
      <c r="F990" s="148"/>
      <c r="G990" s="148"/>
    </row>
    <row r="991" customFormat="false" ht="15" hidden="false" customHeight="false" outlineLevel="0" collapsed="false">
      <c r="A991" s="144"/>
      <c r="B991" s="145"/>
      <c r="C991" s="146"/>
      <c r="D991" s="147"/>
      <c r="E991" s="148"/>
      <c r="F991" s="148"/>
      <c r="G991" s="148"/>
    </row>
    <row r="992" customFormat="false" ht="15" hidden="false" customHeight="false" outlineLevel="0" collapsed="false">
      <c r="A992" s="144"/>
      <c r="B992" s="145"/>
      <c r="C992" s="146"/>
      <c r="D992" s="147"/>
      <c r="E992" s="148"/>
      <c r="F992" s="148"/>
      <c r="G992" s="148"/>
    </row>
    <row r="993" customFormat="false" ht="15" hidden="false" customHeight="false" outlineLevel="0" collapsed="false">
      <c r="A993" s="144"/>
      <c r="B993" s="145"/>
      <c r="C993" s="146"/>
      <c r="D993" s="147"/>
      <c r="E993" s="148"/>
      <c r="F993" s="148"/>
      <c r="G993" s="148"/>
    </row>
    <row r="994" customFormat="false" ht="15" hidden="false" customHeight="false" outlineLevel="0" collapsed="false">
      <c r="A994" s="144"/>
      <c r="B994" s="145"/>
      <c r="C994" s="146"/>
      <c r="D994" s="147"/>
      <c r="E994" s="148"/>
      <c r="F994" s="148"/>
      <c r="G994" s="148"/>
    </row>
    <row r="995" customFormat="false" ht="15" hidden="false" customHeight="false" outlineLevel="0" collapsed="false">
      <c r="A995" s="144"/>
      <c r="B995" s="145"/>
      <c r="C995" s="146"/>
      <c r="D995" s="147"/>
      <c r="E995" s="148"/>
      <c r="F995" s="148"/>
      <c r="G995" s="148"/>
    </row>
    <row r="996" customFormat="false" ht="15" hidden="false" customHeight="false" outlineLevel="0" collapsed="false">
      <c r="A996" s="144"/>
      <c r="B996" s="145"/>
      <c r="C996" s="146"/>
      <c r="D996" s="147"/>
      <c r="E996" s="148"/>
      <c r="F996" s="148"/>
      <c r="G996" s="148"/>
    </row>
    <row r="997" customFormat="false" ht="15" hidden="false" customHeight="false" outlineLevel="0" collapsed="false">
      <c r="A997" s="144"/>
      <c r="B997" s="145"/>
      <c r="C997" s="146"/>
      <c r="D997" s="147"/>
      <c r="E997" s="148"/>
      <c r="F997" s="148"/>
      <c r="G997" s="148"/>
    </row>
    <row r="998" customFormat="false" ht="15" hidden="false" customHeight="false" outlineLevel="0" collapsed="false">
      <c r="A998" s="144"/>
      <c r="B998" s="145"/>
      <c r="C998" s="146"/>
      <c r="D998" s="147"/>
      <c r="E998" s="148"/>
      <c r="F998" s="148"/>
      <c r="G998" s="148"/>
    </row>
    <row r="999" customFormat="false" ht="15" hidden="false" customHeight="false" outlineLevel="0" collapsed="false">
      <c r="A999" s="144"/>
      <c r="B999" s="145"/>
      <c r="C999" s="146"/>
      <c r="D999" s="147"/>
      <c r="E999" s="148"/>
      <c r="F999" s="148"/>
      <c r="G999" s="148"/>
    </row>
    <row r="1000" customFormat="false" ht="15" hidden="false" customHeight="false" outlineLevel="0" collapsed="false">
      <c r="A1000" s="144"/>
      <c r="B1000" s="145"/>
      <c r="C1000" s="146"/>
      <c r="D1000" s="147"/>
      <c r="E1000" s="148"/>
      <c r="F1000" s="148"/>
      <c r="G1000" s="148"/>
    </row>
    <row r="1001" customFormat="false" ht="15" hidden="false" customHeight="false" outlineLevel="0" collapsed="false">
      <c r="A1001" s="144"/>
      <c r="B1001" s="145"/>
      <c r="C1001" s="146"/>
      <c r="D1001" s="147"/>
      <c r="E1001" s="148"/>
      <c r="F1001" s="148"/>
      <c r="G1001" s="148"/>
    </row>
    <row r="1002" customFormat="false" ht="15" hidden="false" customHeight="false" outlineLevel="0" collapsed="false">
      <c r="A1002" s="144"/>
      <c r="B1002" s="145"/>
      <c r="C1002" s="146"/>
      <c r="D1002" s="147"/>
      <c r="E1002" s="148"/>
      <c r="F1002" s="148"/>
      <c r="G1002" s="148"/>
    </row>
    <row r="1003" customFormat="false" ht="15" hidden="false" customHeight="false" outlineLevel="0" collapsed="false">
      <c r="A1003" s="144"/>
      <c r="B1003" s="145"/>
      <c r="C1003" s="146"/>
      <c r="D1003" s="147"/>
      <c r="E1003" s="148"/>
      <c r="F1003" s="148"/>
      <c r="G1003" s="148"/>
    </row>
    <row r="1004" customFormat="false" ht="15" hidden="false" customHeight="false" outlineLevel="0" collapsed="false">
      <c r="A1004" s="144"/>
      <c r="B1004" s="145"/>
      <c r="C1004" s="146"/>
      <c r="D1004" s="147"/>
      <c r="E1004" s="148"/>
      <c r="F1004" s="148"/>
      <c r="G1004" s="148"/>
    </row>
    <row r="1005" customFormat="false" ht="15" hidden="false" customHeight="false" outlineLevel="0" collapsed="false">
      <c r="A1005" s="144"/>
      <c r="B1005" s="145"/>
      <c r="C1005" s="146"/>
      <c r="D1005" s="147"/>
      <c r="E1005" s="148"/>
      <c r="F1005" s="148"/>
      <c r="G1005" s="148"/>
    </row>
    <row r="1006" customFormat="false" ht="15" hidden="false" customHeight="false" outlineLevel="0" collapsed="false">
      <c r="A1006" s="144"/>
      <c r="B1006" s="145"/>
      <c r="C1006" s="146"/>
      <c r="D1006" s="147"/>
      <c r="E1006" s="148"/>
      <c r="F1006" s="148"/>
      <c r="G1006" s="148"/>
    </row>
    <row r="1007" customFormat="false" ht="15" hidden="false" customHeight="false" outlineLevel="0" collapsed="false">
      <c r="A1007" s="144"/>
      <c r="B1007" s="145"/>
      <c r="C1007" s="146"/>
      <c r="D1007" s="147"/>
      <c r="E1007" s="148"/>
      <c r="F1007" s="148"/>
      <c r="G1007" s="148"/>
    </row>
    <row r="1008" customFormat="false" ht="15" hidden="false" customHeight="false" outlineLevel="0" collapsed="false">
      <c r="A1008" s="144"/>
      <c r="B1008" s="145"/>
      <c r="C1008" s="146"/>
      <c r="D1008" s="147"/>
      <c r="E1008" s="148"/>
      <c r="F1008" s="148"/>
      <c r="G1008" s="148"/>
    </row>
    <row r="1009" customFormat="false" ht="15" hidden="false" customHeight="false" outlineLevel="0" collapsed="false">
      <c r="A1009" s="144"/>
      <c r="B1009" s="145"/>
      <c r="C1009" s="146"/>
      <c r="D1009" s="147"/>
      <c r="E1009" s="148"/>
      <c r="F1009" s="148"/>
      <c r="G1009" s="148"/>
    </row>
    <row r="1010" customFormat="false" ht="15" hidden="false" customHeight="false" outlineLevel="0" collapsed="false">
      <c r="A1010" s="144"/>
      <c r="B1010" s="145"/>
      <c r="C1010" s="146"/>
      <c r="D1010" s="147"/>
      <c r="E1010" s="148"/>
      <c r="F1010" s="148"/>
      <c r="G1010" s="148"/>
    </row>
    <row r="1011" customFormat="false" ht="15" hidden="false" customHeight="false" outlineLevel="0" collapsed="false">
      <c r="A1011" s="144"/>
      <c r="B1011" s="145"/>
      <c r="C1011" s="146"/>
      <c r="D1011" s="147"/>
      <c r="E1011" s="148"/>
      <c r="F1011" s="148"/>
      <c r="G1011" s="148"/>
    </row>
    <row r="1012" customFormat="false" ht="15" hidden="false" customHeight="false" outlineLevel="0" collapsed="false">
      <c r="A1012" s="144"/>
      <c r="B1012" s="145"/>
      <c r="C1012" s="146"/>
      <c r="D1012" s="147"/>
      <c r="E1012" s="148"/>
      <c r="F1012" s="148"/>
      <c r="G1012" s="148"/>
    </row>
    <row r="1013" customFormat="false" ht="15" hidden="false" customHeight="false" outlineLevel="0" collapsed="false">
      <c r="A1013" s="144"/>
      <c r="B1013" s="145"/>
      <c r="C1013" s="146"/>
      <c r="D1013" s="147"/>
      <c r="E1013" s="148"/>
      <c r="F1013" s="148"/>
      <c r="G1013" s="148"/>
    </row>
    <row r="1014" customFormat="false" ht="15" hidden="false" customHeight="false" outlineLevel="0" collapsed="false">
      <c r="A1014" s="144"/>
      <c r="B1014" s="145"/>
      <c r="C1014" s="146"/>
      <c r="D1014" s="147"/>
      <c r="E1014" s="148"/>
      <c r="F1014" s="148"/>
      <c r="G1014" s="148"/>
    </row>
    <row r="1015" customFormat="false" ht="15" hidden="false" customHeight="false" outlineLevel="0" collapsed="false">
      <c r="A1015" s="144"/>
      <c r="B1015" s="145"/>
      <c r="C1015" s="146"/>
      <c r="D1015" s="147"/>
      <c r="E1015" s="148"/>
      <c r="F1015" s="148"/>
      <c r="G1015" s="148"/>
    </row>
    <row r="1016" customFormat="false" ht="15" hidden="false" customHeight="false" outlineLevel="0" collapsed="false">
      <c r="A1016" s="144"/>
      <c r="B1016" s="145"/>
      <c r="C1016" s="146"/>
      <c r="D1016" s="147"/>
      <c r="E1016" s="148"/>
      <c r="F1016" s="148"/>
      <c r="G1016" s="148"/>
    </row>
    <row r="1017" customFormat="false" ht="15" hidden="false" customHeight="false" outlineLevel="0" collapsed="false">
      <c r="A1017" s="144"/>
      <c r="B1017" s="145"/>
      <c r="C1017" s="146"/>
      <c r="D1017" s="147"/>
      <c r="E1017" s="148"/>
      <c r="F1017" s="148"/>
      <c r="G1017" s="148"/>
    </row>
    <row r="1018" customFormat="false" ht="15" hidden="false" customHeight="false" outlineLevel="0" collapsed="false">
      <c r="A1018" s="144"/>
      <c r="B1018" s="145"/>
      <c r="C1018" s="146"/>
      <c r="D1018" s="147"/>
      <c r="E1018" s="148"/>
      <c r="F1018" s="148"/>
      <c r="G1018" s="148"/>
    </row>
    <row r="1019" customFormat="false" ht="15" hidden="false" customHeight="false" outlineLevel="0" collapsed="false">
      <c r="A1019" s="144"/>
      <c r="B1019" s="145"/>
      <c r="C1019" s="146"/>
      <c r="D1019" s="147"/>
      <c r="E1019" s="148"/>
      <c r="F1019" s="148"/>
      <c r="G1019" s="148"/>
    </row>
    <row r="1020" customFormat="false" ht="15" hidden="false" customHeight="false" outlineLevel="0" collapsed="false">
      <c r="A1020" s="144"/>
      <c r="B1020" s="145"/>
      <c r="C1020" s="146"/>
      <c r="D1020" s="147"/>
      <c r="E1020" s="148"/>
      <c r="F1020" s="148"/>
      <c r="G1020" s="148"/>
    </row>
    <row r="1021" customFormat="false" ht="15" hidden="false" customHeight="false" outlineLevel="0" collapsed="false">
      <c r="A1021" s="144"/>
      <c r="B1021" s="145"/>
      <c r="C1021" s="146"/>
      <c r="D1021" s="147"/>
      <c r="E1021" s="148"/>
      <c r="F1021" s="148"/>
      <c r="G1021" s="148"/>
    </row>
    <row r="1022" customFormat="false" ht="15" hidden="false" customHeight="false" outlineLevel="0" collapsed="false">
      <c r="A1022" s="144"/>
      <c r="B1022" s="145"/>
      <c r="C1022" s="146"/>
      <c r="D1022" s="147"/>
      <c r="E1022" s="148"/>
      <c r="F1022" s="148"/>
      <c r="G1022" s="148"/>
    </row>
    <row r="1023" customFormat="false" ht="15" hidden="false" customHeight="false" outlineLevel="0" collapsed="false">
      <c r="A1023" s="144"/>
      <c r="B1023" s="145"/>
      <c r="C1023" s="146"/>
      <c r="D1023" s="147"/>
      <c r="E1023" s="148"/>
      <c r="F1023" s="148"/>
      <c r="G1023" s="148"/>
    </row>
    <row r="1024" customFormat="false" ht="15" hidden="false" customHeight="false" outlineLevel="0" collapsed="false">
      <c r="A1024" s="144"/>
      <c r="B1024" s="145"/>
      <c r="C1024" s="146"/>
      <c r="D1024" s="147"/>
      <c r="E1024" s="148"/>
      <c r="F1024" s="148"/>
      <c r="G1024" s="148"/>
    </row>
    <row r="1025" customFormat="false" ht="15" hidden="false" customHeight="false" outlineLevel="0" collapsed="false">
      <c r="A1025" s="144"/>
      <c r="B1025" s="145"/>
      <c r="C1025" s="146"/>
      <c r="D1025" s="147"/>
      <c r="E1025" s="148"/>
      <c r="F1025" s="148"/>
      <c r="G1025" s="148"/>
    </row>
    <row r="1026" customFormat="false" ht="15" hidden="false" customHeight="false" outlineLevel="0" collapsed="false">
      <c r="A1026" s="144"/>
      <c r="B1026" s="145"/>
      <c r="C1026" s="146"/>
      <c r="D1026" s="147"/>
      <c r="E1026" s="148"/>
      <c r="F1026" s="148"/>
      <c r="G1026" s="148"/>
    </row>
    <row r="1027" customFormat="false" ht="15" hidden="false" customHeight="false" outlineLevel="0" collapsed="false">
      <c r="A1027" s="144"/>
      <c r="B1027" s="145"/>
      <c r="C1027" s="146"/>
      <c r="D1027" s="147"/>
      <c r="E1027" s="148"/>
      <c r="F1027" s="148"/>
      <c r="G1027" s="148"/>
    </row>
    <row r="1028" customFormat="false" ht="15" hidden="false" customHeight="false" outlineLevel="0" collapsed="false">
      <c r="A1028" s="144"/>
      <c r="B1028" s="145"/>
      <c r="C1028" s="146"/>
      <c r="D1028" s="147"/>
      <c r="E1028" s="148"/>
      <c r="F1028" s="148"/>
      <c r="G1028" s="148"/>
    </row>
    <row r="1029" customFormat="false" ht="15" hidden="false" customHeight="false" outlineLevel="0" collapsed="false">
      <c r="A1029" s="144"/>
      <c r="B1029" s="145"/>
      <c r="C1029" s="146"/>
      <c r="D1029" s="147"/>
      <c r="E1029" s="148"/>
      <c r="F1029" s="148"/>
      <c r="G1029" s="148"/>
    </row>
    <row r="1030" customFormat="false" ht="15" hidden="false" customHeight="false" outlineLevel="0" collapsed="false">
      <c r="A1030" s="144"/>
      <c r="B1030" s="145"/>
      <c r="C1030" s="146"/>
      <c r="D1030" s="147"/>
      <c r="E1030" s="148"/>
      <c r="F1030" s="148"/>
      <c r="G1030" s="148"/>
    </row>
    <row r="1031" customFormat="false" ht="15" hidden="false" customHeight="false" outlineLevel="0" collapsed="false">
      <c r="A1031" s="144"/>
      <c r="B1031" s="145"/>
      <c r="C1031" s="146"/>
      <c r="D1031" s="147"/>
      <c r="E1031" s="148"/>
      <c r="F1031" s="148"/>
      <c r="G1031" s="148"/>
    </row>
    <row r="1032" customFormat="false" ht="15" hidden="false" customHeight="false" outlineLevel="0" collapsed="false">
      <c r="A1032" s="144"/>
      <c r="B1032" s="145"/>
      <c r="C1032" s="146"/>
      <c r="D1032" s="147"/>
      <c r="E1032" s="148"/>
      <c r="F1032" s="148"/>
      <c r="G1032" s="148"/>
    </row>
    <row r="1033" customFormat="false" ht="15" hidden="false" customHeight="false" outlineLevel="0" collapsed="false">
      <c r="A1033" s="144"/>
      <c r="B1033" s="145"/>
      <c r="C1033" s="146"/>
      <c r="D1033" s="147"/>
      <c r="E1033" s="148"/>
      <c r="F1033" s="148"/>
      <c r="G1033" s="148"/>
    </row>
    <row r="1034" customFormat="false" ht="15" hidden="false" customHeight="false" outlineLevel="0" collapsed="false">
      <c r="A1034" s="144"/>
      <c r="B1034" s="145"/>
      <c r="C1034" s="146"/>
      <c r="D1034" s="147"/>
      <c r="E1034" s="148"/>
      <c r="F1034" s="148"/>
      <c r="G1034" s="148"/>
    </row>
    <row r="1035" customFormat="false" ht="15" hidden="false" customHeight="false" outlineLevel="0" collapsed="false">
      <c r="A1035" s="144"/>
      <c r="B1035" s="145"/>
      <c r="C1035" s="146"/>
      <c r="D1035" s="147"/>
      <c r="E1035" s="148"/>
      <c r="F1035" s="148"/>
      <c r="G1035" s="148"/>
    </row>
    <row r="1036" customFormat="false" ht="15" hidden="false" customHeight="false" outlineLevel="0" collapsed="false">
      <c r="A1036" s="144"/>
      <c r="B1036" s="145"/>
      <c r="C1036" s="146"/>
      <c r="D1036" s="147"/>
      <c r="E1036" s="148"/>
      <c r="F1036" s="148"/>
      <c r="G1036" s="148"/>
    </row>
    <row r="1037" customFormat="false" ht="15" hidden="false" customHeight="false" outlineLevel="0" collapsed="false">
      <c r="A1037" s="144"/>
      <c r="B1037" s="145"/>
      <c r="C1037" s="146"/>
      <c r="D1037" s="147"/>
      <c r="E1037" s="148"/>
      <c r="F1037" s="148"/>
      <c r="G1037" s="148"/>
    </row>
    <row r="1038" customFormat="false" ht="15" hidden="false" customHeight="false" outlineLevel="0" collapsed="false">
      <c r="A1038" s="144"/>
      <c r="B1038" s="145"/>
      <c r="C1038" s="146"/>
      <c r="D1038" s="147"/>
      <c r="E1038" s="148"/>
      <c r="F1038" s="148"/>
      <c r="G1038" s="148"/>
    </row>
  </sheetData>
  <mergeCells count="64">
    <mergeCell ref="A1:G1"/>
    <mergeCell ref="A2:G2"/>
    <mergeCell ref="A3:G3"/>
    <mergeCell ref="A4:G4"/>
    <mergeCell ref="A5:G5"/>
    <mergeCell ref="A6:G6"/>
    <mergeCell ref="A7:G8"/>
    <mergeCell ref="A9:A10"/>
    <mergeCell ref="B9:B10"/>
    <mergeCell ref="C9:C10"/>
    <mergeCell ref="D9:D10"/>
    <mergeCell ref="E9:E10"/>
    <mergeCell ref="F9:F10"/>
    <mergeCell ref="G9:G10"/>
    <mergeCell ref="A11:A12"/>
    <mergeCell ref="B11:B12"/>
    <mergeCell ref="C11:C12"/>
    <mergeCell ref="D11:D12"/>
    <mergeCell ref="A13:A14"/>
    <mergeCell ref="B13:B14"/>
    <mergeCell ref="C13:C14"/>
    <mergeCell ref="D13:D14"/>
    <mergeCell ref="A15:A16"/>
    <mergeCell ref="B15:B16"/>
    <mergeCell ref="C15:C16"/>
    <mergeCell ref="D15:D16"/>
    <mergeCell ref="A17:A18"/>
    <mergeCell ref="B17:B18"/>
    <mergeCell ref="C17:C18"/>
    <mergeCell ref="D17:D18"/>
    <mergeCell ref="A19:A20"/>
    <mergeCell ref="B19:B20"/>
    <mergeCell ref="C19:C20"/>
    <mergeCell ref="D19:D20"/>
    <mergeCell ref="A21:A22"/>
    <mergeCell ref="B21:B22"/>
    <mergeCell ref="C21:C22"/>
    <mergeCell ref="D21:D22"/>
    <mergeCell ref="A23:A24"/>
    <mergeCell ref="B23:B24"/>
    <mergeCell ref="C23:C24"/>
    <mergeCell ref="D23:D24"/>
    <mergeCell ref="A25:A26"/>
    <mergeCell ref="B25:B26"/>
    <mergeCell ref="C25:C26"/>
    <mergeCell ref="D25:D26"/>
    <mergeCell ref="A27:A28"/>
    <mergeCell ref="B27:B28"/>
    <mergeCell ref="C27:C28"/>
    <mergeCell ref="D27:D28"/>
    <mergeCell ref="A29:A30"/>
    <mergeCell ref="B29:B30"/>
    <mergeCell ref="C29:C30"/>
    <mergeCell ref="D29:D30"/>
    <mergeCell ref="A31:A32"/>
    <mergeCell ref="B31:B32"/>
    <mergeCell ref="C31:C32"/>
    <mergeCell ref="D31:D32"/>
    <mergeCell ref="A33:A34"/>
    <mergeCell ref="B33:B34"/>
    <mergeCell ref="C33:C34"/>
    <mergeCell ref="D33:D34"/>
    <mergeCell ref="A35:A36"/>
    <mergeCell ref="A37:A38"/>
  </mergeCells>
  <conditionalFormatting sqref="E12:G12 E14:G14 E16:G16 E18:G18 E20:G20 E22:G22 E24:G24 E26:G26 E28:G28 E30:G30 E32:G32 E34:G34">
    <cfRule type="cellIs" priority="2" operator="not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2007-01-15T17:34:49Z</dcterms:created>
  <dc:creator>jmachado</dc:creator>
  <dc:description/>
  <dc:language>pt-BR</dc:language>
  <cp:lastModifiedBy/>
  <cp:revision>0</cp:revision>
  <dc:subject/>
  <dc:title/>
</cp:coreProperties>
</file>